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bookViews>
    <workbookView xWindow="0" yWindow="0" windowWidth="21600" windowHeight="9720" activeTab="2"/>
  </bookViews>
  <sheets>
    <sheet name="Rappel régle.-dates conseils" sheetId="2" r:id="rId1"/>
    <sheet name="MCC 2020-21 Lic Géo hypotez1" sheetId="3" r:id="rId2"/>
    <sheet name="MCC 2020-21 Lic Géo hypotez2" sheetId="5" r:id="rId3"/>
    <sheet name="cout maquette après MCC" sheetId="1" state="hidden" r:id="rId4"/>
    <sheet name="Liste de valeurs" sheetId="4" state="hidden" r:id="rId5"/>
  </sheets>
  <externalReferences>
    <externalReference r:id="rId6"/>
    <externalReference r:id="rId7"/>
    <externalReference r:id="rId8"/>
    <externalReference r:id="rId9"/>
  </externalReferences>
  <definedNames>
    <definedName name="_xlnm._FilterDatabase" localSheetId="2" hidden="1">'MCC 2020-21 Lic Géo hypotez2'!$B$1:$B$182</definedName>
    <definedName name="_xlnm.Print_Titles" localSheetId="1">'MCC 2020-21 Lic Géo hypotez1'!$B:$C,'MCC 2020-21 Lic Géo hypotez1'!$1:$3</definedName>
    <definedName name="_xlnm.Print_Titles" localSheetId="2">'MCC 2020-21 Lic Géo hypotez2'!$B:$C,'MCC 2020-21 Lic Géo hypotez2'!$1:$3</definedName>
    <definedName name="mod">'Liste de valeurs'!$A$2:$A$4</definedName>
    <definedName name="moda">'[1]Liste de valeurs'!$A$2:$A$4</definedName>
    <definedName name="nat">'Liste de valeurs'!$B$2:$B$7</definedName>
    <definedName name="Nature2">'[2]Liste de valeurs'!$B$2:$B$7</definedName>
    <definedName name="oui_non">'[3]valeurs listes déroulantes'!$E$1:$E$2</definedName>
    <definedName name="sections_CNU" localSheetId="4">'[4]valeurs listes déroulantes'!$K$1:$K$46</definedName>
    <definedName name="sections_CNU" localSheetId="0">'[4]valeurs listes déroulantes'!$K$1:$K$46</definedName>
    <definedName name="sections_CNU">'[3]valeurs listes déroulantes'!$K$1:$K$46</definedName>
    <definedName name="type_UE">'[3]valeurs listes déroulantes'!$L$1:$L$2</definedName>
    <definedName name="Type_UE_licence_2_3">'[3]valeurs listes déroulantes'!$M$1:$M$2</definedName>
    <definedName name="_xlnm.Print_Area" localSheetId="1">'MCC 2020-21 Lic Géo hypotez1'!$A$1:$AM$109</definedName>
    <definedName name="_xlnm.Print_Area" localSheetId="2">'MCC 2020-21 Lic Géo hypotez2'!$A$1:$AM$109</definedName>
  </definedNames>
  <calcPr calcId="162913" calcMode="manual"/>
</workbook>
</file>

<file path=xl/calcChain.xml><?xml version="1.0" encoding="utf-8"?>
<calcChain xmlns="http://schemas.openxmlformats.org/spreadsheetml/2006/main">
  <c r="AE109" i="3" l="1"/>
  <c r="AE108" i="3"/>
  <c r="AE106" i="3"/>
  <c r="AE105" i="3"/>
  <c r="AE103" i="3"/>
  <c r="AE102" i="3"/>
  <c r="AE101" i="3"/>
  <c r="AE99" i="3"/>
  <c r="AE98" i="3"/>
  <c r="AE97" i="3"/>
  <c r="AE96" i="3"/>
  <c r="AE95" i="3"/>
  <c r="AE90" i="3"/>
  <c r="AE88" i="3"/>
  <c r="AE87" i="3"/>
  <c r="AE85" i="3"/>
  <c r="AE84" i="3"/>
  <c r="AE83" i="3"/>
  <c r="AE81" i="3"/>
  <c r="AE80" i="3"/>
  <c r="AE79" i="3"/>
  <c r="AE78" i="3"/>
  <c r="AE77" i="3"/>
  <c r="AE76" i="3"/>
  <c r="AE71" i="3"/>
  <c r="AE70" i="3"/>
  <c r="AE68" i="3"/>
  <c r="AE67" i="3"/>
  <c r="AE64" i="3"/>
  <c r="AE63" i="3"/>
  <c r="AE62" i="3"/>
  <c r="AE60" i="3"/>
  <c r="AE59" i="3"/>
  <c r="AE58" i="3"/>
  <c r="AE57" i="3"/>
  <c r="AE56" i="3"/>
  <c r="AE52" i="3"/>
  <c r="AE51" i="3"/>
  <c r="AE49" i="3"/>
  <c r="AE48" i="3"/>
  <c r="AE45" i="3"/>
  <c r="AE44" i="3"/>
  <c r="AE43" i="3"/>
  <c r="AE41" i="3"/>
  <c r="AE40" i="3"/>
  <c r="AE39" i="3"/>
  <c r="AE38" i="3"/>
  <c r="AE37" i="3"/>
  <c r="AD63" i="5" l="1"/>
  <c r="AD62" i="5"/>
  <c r="AD84" i="5"/>
  <c r="AD83" i="5"/>
  <c r="AD102" i="5"/>
  <c r="AD101" i="5"/>
  <c r="U102" i="5"/>
  <c r="T102" i="5"/>
  <c r="U101" i="5"/>
  <c r="T101" i="5"/>
  <c r="U84" i="5"/>
  <c r="T84" i="5"/>
  <c r="U83" i="5"/>
  <c r="T83" i="5"/>
  <c r="U63" i="5"/>
  <c r="T63" i="5"/>
  <c r="U62" i="5"/>
  <c r="T62" i="5"/>
  <c r="AE91" i="3" l="1"/>
  <c r="R72" i="3" l="1"/>
  <c r="R32" i="3"/>
  <c r="R18" i="3"/>
  <c r="AE109" i="5" l="1"/>
  <c r="AE108" i="5"/>
  <c r="AE106" i="5"/>
  <c r="AE105" i="5"/>
  <c r="AE103" i="5"/>
  <c r="AE102" i="5"/>
  <c r="AE101" i="5"/>
  <c r="AE99" i="5"/>
  <c r="AE98" i="5"/>
  <c r="AE97" i="5"/>
  <c r="AE96" i="5"/>
  <c r="AE95" i="5"/>
  <c r="AE91" i="5"/>
  <c r="AE90" i="5"/>
  <c r="AE88" i="5"/>
  <c r="AE87" i="5"/>
  <c r="AE85" i="5"/>
  <c r="AE84" i="5"/>
  <c r="AE83" i="5"/>
  <c r="AE81" i="5"/>
  <c r="AE80" i="5"/>
  <c r="AE79" i="5"/>
  <c r="AE78" i="5"/>
  <c r="AE77" i="5"/>
  <c r="AE76" i="5"/>
  <c r="AE71" i="5"/>
  <c r="AE70" i="5"/>
  <c r="AE68" i="5"/>
  <c r="AE67" i="5"/>
  <c r="AE64" i="5"/>
  <c r="AE63" i="5"/>
  <c r="AE62" i="5"/>
  <c r="AE60" i="5"/>
  <c r="AE59" i="5"/>
  <c r="AE58" i="5"/>
  <c r="AE57" i="5"/>
  <c r="AE56" i="5"/>
  <c r="AE52" i="5"/>
  <c r="AE51" i="5"/>
  <c r="AE49" i="5"/>
  <c r="AE48" i="5"/>
  <c r="AE45" i="5"/>
  <c r="AE44" i="5"/>
  <c r="AE43" i="5"/>
  <c r="AE41" i="5"/>
  <c r="AE40" i="5"/>
  <c r="AE39" i="5"/>
  <c r="AE38" i="5"/>
  <c r="AE37" i="5"/>
  <c r="R72" i="5"/>
  <c r="R32" i="5"/>
  <c r="R18" i="5"/>
  <c r="J107" i="5"/>
  <c r="I107" i="5"/>
  <c r="J104" i="5"/>
  <c r="I104" i="5"/>
  <c r="J94" i="5"/>
  <c r="I94" i="5"/>
  <c r="S72" i="5"/>
  <c r="P72" i="5"/>
  <c r="N72" i="5"/>
  <c r="J55" i="5"/>
  <c r="J69" i="5" s="1"/>
  <c r="I55" i="5"/>
  <c r="I66" i="5" s="1"/>
  <c r="J50" i="5"/>
  <c r="I50" i="5"/>
  <c r="J47" i="5"/>
  <c r="I47" i="5"/>
  <c r="J36" i="5"/>
  <c r="I36" i="5"/>
  <c r="S32" i="5"/>
  <c r="P32" i="5"/>
  <c r="N32" i="5"/>
  <c r="S18" i="5"/>
  <c r="P18" i="5"/>
  <c r="N18" i="5"/>
  <c r="J93" i="5" l="1"/>
  <c r="I35" i="5"/>
  <c r="J66" i="5"/>
  <c r="J35" i="5"/>
  <c r="I93" i="5"/>
  <c r="I69" i="5"/>
  <c r="C112" i="3"/>
  <c r="A87" i="3"/>
  <c r="J66" i="3" l="1"/>
  <c r="J55" i="3"/>
  <c r="J69" i="3" s="1"/>
  <c r="I55" i="3"/>
  <c r="I69" i="3" s="1"/>
  <c r="J94" i="3"/>
  <c r="J104" i="3"/>
  <c r="I94" i="3"/>
  <c r="I104" i="3"/>
  <c r="I93" i="3" s="1"/>
  <c r="J107" i="3"/>
  <c r="I107" i="3"/>
  <c r="S72" i="3"/>
  <c r="P72" i="3"/>
  <c r="N72" i="3"/>
  <c r="J36" i="3"/>
  <c r="J47" i="3"/>
  <c r="I36" i="3"/>
  <c r="I35" i="3" s="1"/>
  <c r="I47" i="3"/>
  <c r="J50" i="3"/>
  <c r="I50" i="3"/>
  <c r="Q119" i="1"/>
  <c r="O119" i="1"/>
  <c r="N119" i="1"/>
  <c r="Q118" i="1"/>
  <c r="O118" i="1"/>
  <c r="N118" i="1"/>
  <c r="U118" i="1" s="1"/>
  <c r="V118" i="1" s="1"/>
  <c r="N115" i="1"/>
  <c r="U115" i="1" s="1"/>
  <c r="V115" i="1" s="1"/>
  <c r="O115" i="1"/>
  <c r="Z115" i="1" s="1"/>
  <c r="Q116" i="1"/>
  <c r="O116" i="1"/>
  <c r="N116" i="1"/>
  <c r="Q115" i="1"/>
  <c r="Q113" i="1"/>
  <c r="O113" i="1"/>
  <c r="Z113" i="1" s="1"/>
  <c r="N113" i="1"/>
  <c r="U113" i="1" s="1"/>
  <c r="V113" i="1" s="1"/>
  <c r="Q112" i="1"/>
  <c r="O112" i="1"/>
  <c r="Z112" i="1" s="1"/>
  <c r="N112" i="1"/>
  <c r="U112" i="1" s="1"/>
  <c r="V112" i="1" s="1"/>
  <c r="Q111" i="1"/>
  <c r="O111" i="1"/>
  <c r="Z111" i="1" s="1"/>
  <c r="N111" i="1"/>
  <c r="U111" i="1" s="1"/>
  <c r="V111" i="1" s="1"/>
  <c r="Q109" i="1"/>
  <c r="O109" i="1"/>
  <c r="Z109" i="1" s="1"/>
  <c r="N109" i="1"/>
  <c r="U109" i="1" s="1"/>
  <c r="V109" i="1" s="1"/>
  <c r="Q108" i="1"/>
  <c r="O108" i="1"/>
  <c r="Z108" i="1" s="1"/>
  <c r="AA108" i="1" s="1"/>
  <c r="N108" i="1"/>
  <c r="U108" i="1" s="1"/>
  <c r="V108" i="1" s="1"/>
  <c r="Q107" i="1"/>
  <c r="O107" i="1"/>
  <c r="Z107" i="1" s="1"/>
  <c r="AA107" i="1" s="1"/>
  <c r="N107" i="1"/>
  <c r="Q106" i="1"/>
  <c r="O106" i="1"/>
  <c r="N106" i="1"/>
  <c r="U106" i="1" s="1"/>
  <c r="V106" i="1" s="1"/>
  <c r="Q105" i="1"/>
  <c r="O105" i="1"/>
  <c r="Z105" i="1" s="1"/>
  <c r="AA105" i="1" s="1"/>
  <c r="N105" i="1"/>
  <c r="U105" i="1" s="1"/>
  <c r="V105" i="1" s="1"/>
  <c r="Q104" i="1"/>
  <c r="O104" i="1"/>
  <c r="Z104" i="1" s="1"/>
  <c r="AA104" i="1" s="1"/>
  <c r="AB104" i="1" s="1"/>
  <c r="N104" i="1"/>
  <c r="U104" i="1" s="1"/>
  <c r="V104" i="1" s="1"/>
  <c r="Q98" i="1"/>
  <c r="O98" i="1"/>
  <c r="Z98" i="1" s="1"/>
  <c r="AA98" i="1" s="1"/>
  <c r="N98" i="1"/>
  <c r="Q97" i="1"/>
  <c r="O97" i="1"/>
  <c r="N97" i="1"/>
  <c r="U97" i="1" s="1"/>
  <c r="V97" i="1" s="1"/>
  <c r="Q95" i="1"/>
  <c r="O95" i="1"/>
  <c r="N95" i="1"/>
  <c r="Q94" i="1"/>
  <c r="O94" i="1"/>
  <c r="Z94" i="1" s="1"/>
  <c r="AA94" i="1" s="1"/>
  <c r="N94" i="1"/>
  <c r="U94" i="1" s="1"/>
  <c r="V94" i="1" s="1"/>
  <c r="Q92" i="1"/>
  <c r="O92" i="1"/>
  <c r="Z92" i="1" s="1"/>
  <c r="AA92" i="1" s="1"/>
  <c r="N92" i="1"/>
  <c r="Q91" i="1"/>
  <c r="O91" i="1"/>
  <c r="Z91" i="1" s="1"/>
  <c r="AA91" i="1" s="1"/>
  <c r="N91" i="1"/>
  <c r="Q90" i="1"/>
  <c r="O90" i="1"/>
  <c r="Z90" i="1"/>
  <c r="AA90" i="1" s="1"/>
  <c r="N90" i="1"/>
  <c r="Q88" i="1"/>
  <c r="O88" i="1"/>
  <c r="Z88" i="1"/>
  <c r="N88" i="1"/>
  <c r="Q87" i="1"/>
  <c r="O87" i="1"/>
  <c r="Z87" i="1"/>
  <c r="AA87" i="1" s="1"/>
  <c r="N87" i="1"/>
  <c r="Q86" i="1"/>
  <c r="O86" i="1"/>
  <c r="Z86" i="1" s="1"/>
  <c r="AA86" i="1" s="1"/>
  <c r="N86" i="1"/>
  <c r="U86" i="1" s="1"/>
  <c r="V86" i="1" s="1"/>
  <c r="Q85" i="1"/>
  <c r="O85" i="1"/>
  <c r="Z85" i="1" s="1"/>
  <c r="AA85" i="1" s="1"/>
  <c r="N85" i="1"/>
  <c r="Q84" i="1"/>
  <c r="O84" i="1"/>
  <c r="N84" i="1"/>
  <c r="U84" i="1" s="1"/>
  <c r="V84" i="1" s="1"/>
  <c r="W84" i="1" s="1"/>
  <c r="R84" i="1" s="1"/>
  <c r="Q83" i="1"/>
  <c r="O83" i="1"/>
  <c r="Z83" i="1" s="1"/>
  <c r="AA83" i="1" s="1"/>
  <c r="N83" i="1"/>
  <c r="Q82" i="1"/>
  <c r="O82" i="1"/>
  <c r="N82" i="1"/>
  <c r="U82" i="1" s="1"/>
  <c r="V82" i="1" s="1"/>
  <c r="Q81" i="1"/>
  <c r="O81" i="1"/>
  <c r="Z81" i="1" s="1"/>
  <c r="AA81" i="1" s="1"/>
  <c r="AB81" i="1" s="1"/>
  <c r="N81" i="1"/>
  <c r="U81" i="1" s="1"/>
  <c r="V81" i="1"/>
  <c r="Q75" i="1"/>
  <c r="O75" i="1"/>
  <c r="Z75" i="1" s="1"/>
  <c r="N75" i="1"/>
  <c r="U75" i="1" s="1"/>
  <c r="V75" i="1" s="1"/>
  <c r="Q74" i="1"/>
  <c r="O74" i="1"/>
  <c r="N74" i="1"/>
  <c r="U74" i="1" s="1"/>
  <c r="V74" i="1" s="1"/>
  <c r="Q72" i="1"/>
  <c r="O72" i="1"/>
  <c r="Z72" i="1" s="1"/>
  <c r="AA72" i="1" s="1"/>
  <c r="N72" i="1"/>
  <c r="U72" i="1" s="1"/>
  <c r="V72" i="1" s="1"/>
  <c r="Q71" i="1"/>
  <c r="O71" i="1"/>
  <c r="Z71" i="1"/>
  <c r="AA71" i="1" s="1"/>
  <c r="N71" i="1"/>
  <c r="U71" i="1" s="1"/>
  <c r="V71" i="1" s="1"/>
  <c r="Q69" i="1"/>
  <c r="O69" i="1"/>
  <c r="Z69" i="1" s="1"/>
  <c r="AA69" i="1" s="1"/>
  <c r="N69" i="1"/>
  <c r="Q68" i="1"/>
  <c r="O68" i="1"/>
  <c r="Z68" i="1" s="1"/>
  <c r="AA68" i="1" s="1"/>
  <c r="N68" i="1"/>
  <c r="Q67" i="1"/>
  <c r="O67" i="1"/>
  <c r="Z67" i="1" s="1"/>
  <c r="AA67" i="1" s="1"/>
  <c r="N67" i="1"/>
  <c r="Q65" i="1"/>
  <c r="O65" i="1"/>
  <c r="Z65" i="1" s="1"/>
  <c r="N65" i="1"/>
  <c r="U65" i="1" s="1"/>
  <c r="V65" i="1" s="1"/>
  <c r="Q64" i="1"/>
  <c r="O64" i="1"/>
  <c r="Z64" i="1" s="1"/>
  <c r="AA64" i="1" s="1"/>
  <c r="N64" i="1"/>
  <c r="Q63" i="1"/>
  <c r="O63" i="1"/>
  <c r="Z63" i="1" s="1"/>
  <c r="AA63" i="1" s="1"/>
  <c r="N63" i="1"/>
  <c r="Q62" i="1"/>
  <c r="O62" i="1"/>
  <c r="N62" i="1"/>
  <c r="U62" i="1" s="1"/>
  <c r="V62" i="1" s="1"/>
  <c r="Q61" i="1"/>
  <c r="O61" i="1"/>
  <c r="Z61" i="1" s="1"/>
  <c r="AA61" i="1" s="1"/>
  <c r="N61" i="1"/>
  <c r="U61" i="1" s="1"/>
  <c r="V61" i="1" s="1"/>
  <c r="Q60" i="1"/>
  <c r="O60" i="1"/>
  <c r="Z60" i="1" s="1"/>
  <c r="AA60" i="1" s="1"/>
  <c r="N60" i="1"/>
  <c r="U60" i="1" s="1"/>
  <c r="V60" i="1" s="1"/>
  <c r="W60" i="1" s="1"/>
  <c r="Q59" i="1"/>
  <c r="O59" i="1"/>
  <c r="Z59" i="1" s="1"/>
  <c r="AA59" i="1" s="1"/>
  <c r="AB59" i="1" s="1"/>
  <c r="R59" i="1" s="1"/>
  <c r="N59" i="1"/>
  <c r="Q58" i="1"/>
  <c r="O58" i="1"/>
  <c r="N58" i="1"/>
  <c r="U58" i="1" s="1"/>
  <c r="V58" i="1" s="1"/>
  <c r="Q52" i="1"/>
  <c r="O52" i="1"/>
  <c r="Z52" i="1" s="1"/>
  <c r="AA52" i="1" s="1"/>
  <c r="N52" i="1"/>
  <c r="U52" i="1" s="1"/>
  <c r="V52" i="1" s="1"/>
  <c r="Q51" i="1"/>
  <c r="O51" i="1"/>
  <c r="N51" i="1"/>
  <c r="U51" i="1"/>
  <c r="V51" i="1" s="1"/>
  <c r="W51" i="1" s="1"/>
  <c r="R51" i="1" s="1"/>
  <c r="Q49" i="1"/>
  <c r="O49" i="1"/>
  <c r="Z49" i="1" s="1"/>
  <c r="AA49" i="1" s="1"/>
  <c r="N49" i="1"/>
  <c r="Q48" i="1"/>
  <c r="O48" i="1"/>
  <c r="Z48" i="1" s="1"/>
  <c r="AA48" i="1" s="1"/>
  <c r="N48" i="1"/>
  <c r="U48" i="1" s="1"/>
  <c r="V48" i="1" s="1"/>
  <c r="N46" i="1"/>
  <c r="O46" i="1"/>
  <c r="Z46" i="1" s="1"/>
  <c r="AA46" i="1" s="1"/>
  <c r="Q46" i="1"/>
  <c r="N44" i="1"/>
  <c r="Q45" i="1"/>
  <c r="O45" i="1"/>
  <c r="Z45" i="1" s="1"/>
  <c r="AA45" i="1" s="1"/>
  <c r="N45" i="1"/>
  <c r="Q44" i="1"/>
  <c r="O44" i="1"/>
  <c r="Z44" i="1" s="1"/>
  <c r="AA44" i="1" s="1"/>
  <c r="Q42" i="1"/>
  <c r="O42" i="1"/>
  <c r="N42" i="1"/>
  <c r="U42" i="1" s="1"/>
  <c r="V42" i="1" s="1"/>
  <c r="W42" i="1" s="1"/>
  <c r="R42" i="1" s="1"/>
  <c r="Q41" i="1"/>
  <c r="O41" i="1"/>
  <c r="Z41" i="1" s="1"/>
  <c r="AA41" i="1" s="1"/>
  <c r="N41" i="1"/>
  <c r="U41" i="1" s="1"/>
  <c r="V41" i="1" s="1"/>
  <c r="Q40" i="1"/>
  <c r="O40" i="1"/>
  <c r="Z40" i="1" s="1"/>
  <c r="AA40" i="1" s="1"/>
  <c r="N40" i="1"/>
  <c r="U40" i="1" s="1"/>
  <c r="V40" i="1" s="1"/>
  <c r="W40" i="1" s="1"/>
  <c r="Q39" i="1"/>
  <c r="O39" i="1"/>
  <c r="Z39" i="1" s="1"/>
  <c r="AA39" i="1" s="1"/>
  <c r="N39" i="1"/>
  <c r="U39" i="1" s="1"/>
  <c r="V39" i="1" s="1"/>
  <c r="Q38" i="1"/>
  <c r="O38" i="1"/>
  <c r="Z38" i="1" s="1"/>
  <c r="AA38" i="1"/>
  <c r="N38" i="1"/>
  <c r="U38" i="1" s="1"/>
  <c r="V38" i="1" s="1"/>
  <c r="Q37" i="1"/>
  <c r="O37" i="1"/>
  <c r="Z37" i="1" s="1"/>
  <c r="AA37" i="1" s="1"/>
  <c r="AB37" i="1" s="1"/>
  <c r="N37" i="1"/>
  <c r="U37" i="1" s="1"/>
  <c r="V37" i="1" s="1"/>
  <c r="Q36" i="1"/>
  <c r="O36" i="1"/>
  <c r="Z36" i="1" s="1"/>
  <c r="AA36" i="1" s="1"/>
  <c r="N36" i="1"/>
  <c r="Q35" i="1"/>
  <c r="O35" i="1"/>
  <c r="N35" i="1"/>
  <c r="U35" i="1" s="1"/>
  <c r="V35" i="1" s="1"/>
  <c r="C119" i="1"/>
  <c r="C118" i="1"/>
  <c r="C116" i="1"/>
  <c r="C115" i="1"/>
  <c r="C113" i="1"/>
  <c r="C112" i="1"/>
  <c r="C111" i="1"/>
  <c r="C109" i="1"/>
  <c r="C108" i="1"/>
  <c r="C107" i="1"/>
  <c r="C106" i="1"/>
  <c r="C105" i="1"/>
  <c r="C104" i="1"/>
  <c r="C98" i="1"/>
  <c r="C97" i="1"/>
  <c r="C95" i="1"/>
  <c r="C94" i="1"/>
  <c r="C92" i="1"/>
  <c r="C91" i="1"/>
  <c r="C90" i="1"/>
  <c r="C88" i="1"/>
  <c r="C87" i="1"/>
  <c r="C86" i="1"/>
  <c r="C85" i="1"/>
  <c r="C84" i="1"/>
  <c r="C83" i="1"/>
  <c r="C82" i="1"/>
  <c r="C81" i="1"/>
  <c r="C75" i="1"/>
  <c r="C74" i="1"/>
  <c r="C72" i="1"/>
  <c r="C71" i="1"/>
  <c r="C69" i="1"/>
  <c r="C68" i="1"/>
  <c r="C67" i="1"/>
  <c r="C64" i="1"/>
  <c r="C63" i="1"/>
  <c r="C62" i="1"/>
  <c r="C61" i="1"/>
  <c r="C60" i="1"/>
  <c r="C59" i="1"/>
  <c r="C58" i="1"/>
  <c r="C52" i="1"/>
  <c r="C51" i="1"/>
  <c r="C49" i="1"/>
  <c r="C48" i="1"/>
  <c r="C46" i="1"/>
  <c r="C45" i="1"/>
  <c r="C44" i="1"/>
  <c r="C41" i="1"/>
  <c r="C40" i="1"/>
  <c r="C39" i="1"/>
  <c r="C38" i="1"/>
  <c r="C37" i="1"/>
  <c r="C36" i="1"/>
  <c r="C35" i="1"/>
  <c r="B119" i="1"/>
  <c r="B118" i="1"/>
  <c r="B117" i="1"/>
  <c r="B116" i="1"/>
  <c r="B115" i="1"/>
  <c r="B114" i="1"/>
  <c r="B113" i="1"/>
  <c r="B112" i="1"/>
  <c r="B111" i="1"/>
  <c r="B110" i="1"/>
  <c r="B109" i="1"/>
  <c r="B108" i="1"/>
  <c r="B107" i="1"/>
  <c r="B106" i="1"/>
  <c r="B105" i="1"/>
  <c r="B104" i="1"/>
  <c r="B98" i="1"/>
  <c r="B97" i="1"/>
  <c r="B96" i="1"/>
  <c r="B95" i="1"/>
  <c r="B94" i="1"/>
  <c r="B93" i="1"/>
  <c r="B92" i="1"/>
  <c r="B91" i="1"/>
  <c r="B90" i="1"/>
  <c r="B89" i="1"/>
  <c r="B88" i="1"/>
  <c r="B87" i="1"/>
  <c r="B86" i="1"/>
  <c r="B85" i="1"/>
  <c r="B84" i="1"/>
  <c r="B83" i="1"/>
  <c r="B82" i="1"/>
  <c r="B81" i="1"/>
  <c r="B75" i="1"/>
  <c r="B74" i="1"/>
  <c r="B73" i="1"/>
  <c r="B72" i="1"/>
  <c r="B71" i="1"/>
  <c r="B70" i="1"/>
  <c r="B69" i="1"/>
  <c r="B68" i="1"/>
  <c r="B67" i="1"/>
  <c r="B66" i="1"/>
  <c r="B65" i="1"/>
  <c r="B64" i="1"/>
  <c r="B63" i="1"/>
  <c r="B62" i="1"/>
  <c r="B61" i="1"/>
  <c r="B60" i="1"/>
  <c r="B59" i="1"/>
  <c r="B58" i="1"/>
  <c r="B52" i="1"/>
  <c r="B51" i="1"/>
  <c r="B50" i="1"/>
  <c r="B49" i="1"/>
  <c r="B48" i="1"/>
  <c r="B47" i="1"/>
  <c r="B46" i="1"/>
  <c r="B45" i="1"/>
  <c r="B44" i="1"/>
  <c r="B43" i="1"/>
  <c r="B37" i="1"/>
  <c r="B38" i="1"/>
  <c r="B39" i="1"/>
  <c r="B40" i="1"/>
  <c r="B41" i="1"/>
  <c r="B42" i="1"/>
  <c r="B36" i="1"/>
  <c r="B35" i="1"/>
  <c r="S32" i="3"/>
  <c r="P32" i="3"/>
  <c r="N32" i="3"/>
  <c r="S18" i="3"/>
  <c r="P18" i="3"/>
  <c r="N18" i="3"/>
  <c r="M52" i="1"/>
  <c r="M40" i="1"/>
  <c r="K124" i="1"/>
  <c r="K123" i="1"/>
  <c r="AA31" i="1"/>
  <c r="AA30" i="1"/>
  <c r="AA29" i="1"/>
  <c r="AB29" i="1" s="1"/>
  <c r="R29" i="1" s="1"/>
  <c r="AA27" i="1"/>
  <c r="AA26" i="1"/>
  <c r="AA25" i="1"/>
  <c r="AA23" i="1"/>
  <c r="AB23" i="1" s="1"/>
  <c r="AA22" i="1"/>
  <c r="AA21" i="1"/>
  <c r="AB21" i="1" s="1"/>
  <c r="AA15" i="1"/>
  <c r="AA16" i="1"/>
  <c r="AA14" i="1"/>
  <c r="U26" i="1"/>
  <c r="V26" i="1" s="1"/>
  <c r="M26" i="1"/>
  <c r="AB26" i="1" s="1"/>
  <c r="M25" i="1"/>
  <c r="U24" i="1"/>
  <c r="V24" i="1" s="1"/>
  <c r="M24" i="1"/>
  <c r="U23" i="1"/>
  <c r="V23" i="1" s="1"/>
  <c r="M23" i="1"/>
  <c r="U22" i="1"/>
  <c r="V22" i="1"/>
  <c r="W22" i="1" s="1"/>
  <c r="M22" i="1"/>
  <c r="AB22" i="1" s="1"/>
  <c r="U21" i="1"/>
  <c r="V21" i="1"/>
  <c r="W21" i="1" s="1"/>
  <c r="M21" i="1"/>
  <c r="Z12" i="1"/>
  <c r="AA12" i="1" s="1"/>
  <c r="AB12" i="1" s="1"/>
  <c r="U12" i="1"/>
  <c r="V12" i="1"/>
  <c r="W12" i="1" s="1"/>
  <c r="R12" i="1" s="1"/>
  <c r="M12" i="1"/>
  <c r="Z11" i="1"/>
  <c r="U11" i="1"/>
  <c r="V11" i="1" s="1"/>
  <c r="W11" i="1" s="1"/>
  <c r="M11" i="1"/>
  <c r="AB11" i="1" s="1"/>
  <c r="U10" i="1"/>
  <c r="V10" i="1" s="1"/>
  <c r="M10" i="1"/>
  <c r="W10" i="1" s="1"/>
  <c r="R10" i="1" s="1"/>
  <c r="U9" i="1"/>
  <c r="V9" i="1"/>
  <c r="M9" i="1"/>
  <c r="U8" i="1"/>
  <c r="V8" i="1" s="1"/>
  <c r="W8" i="1" s="1"/>
  <c r="R8" i="1" s="1"/>
  <c r="M8" i="1"/>
  <c r="U7" i="1"/>
  <c r="V7" i="1"/>
  <c r="W7" i="1" s="1"/>
  <c r="R7" i="1" s="1"/>
  <c r="M7" i="1"/>
  <c r="AA11" i="1"/>
  <c r="Y115" i="1"/>
  <c r="Y113" i="1"/>
  <c r="Y112" i="1"/>
  <c r="AA112" i="1" s="1"/>
  <c r="Y111" i="1"/>
  <c r="Y109" i="1"/>
  <c r="Y88" i="1"/>
  <c r="AA88" i="1"/>
  <c r="Y75" i="1"/>
  <c r="Y65" i="1"/>
  <c r="Z119" i="1"/>
  <c r="AA119" i="1" s="1"/>
  <c r="Z116" i="1"/>
  <c r="AA116" i="1" s="1"/>
  <c r="Z6" i="1"/>
  <c r="AA6" i="1" s="1"/>
  <c r="U27" i="1"/>
  <c r="U6" i="1"/>
  <c r="P18" i="1"/>
  <c r="O18" i="1"/>
  <c r="N18" i="1"/>
  <c r="Q18" i="1"/>
  <c r="M119" i="1"/>
  <c r="M118" i="1"/>
  <c r="M116" i="1"/>
  <c r="M115" i="1"/>
  <c r="M105" i="1"/>
  <c r="M106" i="1"/>
  <c r="M107" i="1"/>
  <c r="M108" i="1"/>
  <c r="M109" i="1"/>
  <c r="M111" i="1"/>
  <c r="M112" i="1"/>
  <c r="M113" i="1"/>
  <c r="M104" i="1"/>
  <c r="M98" i="1"/>
  <c r="M97" i="1"/>
  <c r="AA95" i="1"/>
  <c r="AB95" i="1" s="1"/>
  <c r="R95" i="1" s="1"/>
  <c r="M95" i="1"/>
  <c r="M94" i="1"/>
  <c r="M82" i="1"/>
  <c r="M83" i="1"/>
  <c r="M84" i="1"/>
  <c r="M85" i="1"/>
  <c r="M86" i="1"/>
  <c r="M87" i="1"/>
  <c r="M88" i="1"/>
  <c r="M90" i="1"/>
  <c r="M91" i="1"/>
  <c r="M92" i="1"/>
  <c r="M81" i="1"/>
  <c r="M75" i="1"/>
  <c r="M74" i="1"/>
  <c r="M72" i="1"/>
  <c r="M71" i="1"/>
  <c r="M59" i="1"/>
  <c r="M60" i="1"/>
  <c r="M61" i="1"/>
  <c r="M62" i="1"/>
  <c r="M63" i="1"/>
  <c r="M64" i="1"/>
  <c r="M65" i="1"/>
  <c r="M67" i="1"/>
  <c r="M68" i="1"/>
  <c r="M69" i="1"/>
  <c r="M58" i="1"/>
  <c r="M51" i="1"/>
  <c r="M49" i="1"/>
  <c r="M48" i="1"/>
  <c r="M36" i="1"/>
  <c r="W36" i="1" s="1"/>
  <c r="M37" i="1"/>
  <c r="M38" i="1"/>
  <c r="M39" i="1"/>
  <c r="M41" i="1"/>
  <c r="M42" i="1"/>
  <c r="M44" i="1"/>
  <c r="M45" i="1"/>
  <c r="M46" i="1"/>
  <c r="M35" i="1"/>
  <c r="V27" i="1"/>
  <c r="W27" i="1" s="1"/>
  <c r="R27" i="1" s="1"/>
  <c r="M29" i="1"/>
  <c r="M30" i="1"/>
  <c r="AB30" i="1"/>
  <c r="R30" i="1" s="1"/>
  <c r="M31" i="1"/>
  <c r="AB31" i="1" s="1"/>
  <c r="R31" i="1" s="1"/>
  <c r="M27" i="1"/>
  <c r="AB27" i="1" s="1"/>
  <c r="AA17" i="1"/>
  <c r="AB17" i="1" s="1"/>
  <c r="R17" i="1" s="1"/>
  <c r="V6" i="1"/>
  <c r="Q32" i="1"/>
  <c r="P32" i="1"/>
  <c r="O32" i="1"/>
  <c r="N32" i="1"/>
  <c r="M17" i="1"/>
  <c r="M16" i="1"/>
  <c r="M15" i="1"/>
  <c r="AB15" i="1"/>
  <c r="R15" i="1" s="1"/>
  <c r="M14" i="1"/>
  <c r="M6" i="1"/>
  <c r="W6" i="1" s="1"/>
  <c r="AB14" i="1"/>
  <c r="R14" i="1" s="1"/>
  <c r="N53" i="1"/>
  <c r="W86" i="1" l="1"/>
  <c r="AA115" i="1"/>
  <c r="AB115" i="1" s="1"/>
  <c r="AB92" i="1"/>
  <c r="R92" i="1" s="1"/>
  <c r="R11" i="1"/>
  <c r="AB68" i="1"/>
  <c r="R68" i="1" s="1"/>
  <c r="AB94" i="1"/>
  <c r="AB6" i="1"/>
  <c r="R6" i="1" s="1"/>
  <c r="R18" i="1" s="1"/>
  <c r="AA75" i="1"/>
  <c r="AB75" i="1" s="1"/>
  <c r="W9" i="1"/>
  <c r="R9" i="1" s="1"/>
  <c r="W37" i="1"/>
  <c r="R37" i="1" s="1"/>
  <c r="AB61" i="1"/>
  <c r="AB67" i="1"/>
  <c r="R67" i="1" s="1"/>
  <c r="W97" i="1"/>
  <c r="R97" i="1" s="1"/>
  <c r="AB105" i="1"/>
  <c r="W113" i="1"/>
  <c r="W115" i="1"/>
  <c r="J35" i="3"/>
  <c r="AB85" i="1"/>
  <c r="R85" i="1" s="1"/>
  <c r="AB16" i="1"/>
  <c r="R16" i="1" s="1"/>
  <c r="W104" i="1"/>
  <c r="R104" i="1" s="1"/>
  <c r="AB116" i="1"/>
  <c r="R116" i="1" s="1"/>
  <c r="AB88" i="1"/>
  <c r="R88" i="1" s="1"/>
  <c r="AB112" i="1"/>
  <c r="R112" i="1" s="1"/>
  <c r="R22" i="1"/>
  <c r="AB40" i="1"/>
  <c r="W52" i="1"/>
  <c r="R52" i="1" s="1"/>
  <c r="AB71" i="1"/>
  <c r="W81" i="1"/>
  <c r="R81" i="1" s="1"/>
  <c r="AB90" i="1"/>
  <c r="R90" i="1" s="1"/>
  <c r="W112" i="1"/>
  <c r="I66" i="3"/>
  <c r="AB107" i="1"/>
  <c r="R107" i="1" s="1"/>
  <c r="AB119" i="1"/>
  <c r="R119" i="1" s="1"/>
  <c r="W23" i="1"/>
  <c r="R23" i="1" s="1"/>
  <c r="W35" i="1"/>
  <c r="R35" i="1" s="1"/>
  <c r="AB45" i="1"/>
  <c r="R45" i="1" s="1"/>
  <c r="AB52" i="1"/>
  <c r="W62" i="1"/>
  <c r="R62" i="1" s="1"/>
  <c r="AB64" i="1"/>
  <c r="R64" i="1" s="1"/>
  <c r="AB69" i="1"/>
  <c r="R69" i="1" s="1"/>
  <c r="AB86" i="1"/>
  <c r="W94" i="1"/>
  <c r="N120" i="1"/>
  <c r="AB108" i="1"/>
  <c r="AA109" i="1"/>
  <c r="AB109" i="1" s="1"/>
  <c r="J93" i="3"/>
  <c r="J129" i="1"/>
  <c r="J131" i="1" s="1"/>
  <c r="M55" i="1"/>
  <c r="O120" i="1"/>
  <c r="W58" i="1"/>
  <c r="R58" i="1" s="1"/>
  <c r="M78" i="1" s="1"/>
  <c r="W61" i="1"/>
  <c r="R61" i="1" s="1"/>
  <c r="AB72" i="1"/>
  <c r="N76" i="1"/>
  <c r="AA65" i="1"/>
  <c r="AB65" i="1" s="1"/>
  <c r="AA113" i="1"/>
  <c r="AB113" i="1" s="1"/>
  <c r="R113" i="1" s="1"/>
  <c r="R115" i="1"/>
  <c r="N121" i="1"/>
  <c r="R94" i="1"/>
  <c r="R86" i="1"/>
  <c r="AB41" i="1"/>
  <c r="W72" i="1"/>
  <c r="AB83" i="1"/>
  <c r="R83" i="1" s="1"/>
  <c r="AB87" i="1"/>
  <c r="R87" i="1" s="1"/>
  <c r="O99" i="1"/>
  <c r="O121" i="1"/>
  <c r="O54" i="1"/>
  <c r="O77" i="1"/>
  <c r="AB36" i="1"/>
  <c r="R36" i="1" s="1"/>
  <c r="R40" i="1"/>
  <c r="AB46" i="1"/>
  <c r="R46" i="1" s="1"/>
  <c r="AB48" i="1"/>
  <c r="W74" i="1"/>
  <c r="R74" i="1" s="1"/>
  <c r="N100" i="1"/>
  <c r="O53" i="1"/>
  <c r="N54" i="1"/>
  <c r="O76" i="1"/>
  <c r="R21" i="1"/>
  <c r="W24" i="1"/>
  <c r="R24" i="1" s="1"/>
  <c r="W26" i="1"/>
  <c r="R26" i="1" s="1"/>
  <c r="AB25" i="1"/>
  <c r="R25" i="1" s="1"/>
  <c r="AB38" i="1"/>
  <c r="W39" i="1"/>
  <c r="AB49" i="1"/>
  <c r="R49" i="1" s="1"/>
  <c r="AB60" i="1"/>
  <c r="R60" i="1" s="1"/>
  <c r="W75" i="1"/>
  <c r="AB91" i="1"/>
  <c r="R91" i="1" s="1"/>
  <c r="W106" i="1"/>
  <c r="R106" i="1" s="1"/>
  <c r="W109" i="1"/>
  <c r="R109" i="1" s="1"/>
  <c r="W111" i="1"/>
  <c r="W118" i="1"/>
  <c r="R118" i="1" s="1"/>
  <c r="O100" i="1"/>
  <c r="N99" i="1"/>
  <c r="AA111" i="1"/>
  <c r="AB111" i="1" s="1"/>
  <c r="W38" i="1"/>
  <c r="AB39" i="1"/>
  <c r="W41" i="1"/>
  <c r="AB44" i="1"/>
  <c r="R44" i="1" s="1"/>
  <c r="W48" i="1"/>
  <c r="AB63" i="1"/>
  <c r="R63" i="1" s="1"/>
  <c r="W65" i="1"/>
  <c r="W71" i="1"/>
  <c r="W82" i="1"/>
  <c r="R82" i="1" s="1"/>
  <c r="AB98" i="1"/>
  <c r="R98" i="1" s="1"/>
  <c r="W105" i="1"/>
  <c r="W108" i="1"/>
  <c r="R72" i="1" l="1"/>
  <c r="R108" i="1"/>
  <c r="R71" i="1"/>
  <c r="R75" i="1"/>
  <c r="R105" i="1"/>
  <c r="M122" i="1" s="1"/>
  <c r="K125" i="1" s="1"/>
  <c r="R41" i="1"/>
  <c r="R65" i="1"/>
  <c r="R48" i="1"/>
  <c r="R38" i="1"/>
  <c r="R39" i="1"/>
  <c r="R111" i="1"/>
  <c r="R32" i="1"/>
  <c r="M101" i="1"/>
  <c r="J130" i="1"/>
</calcChain>
</file>

<file path=xl/sharedStrings.xml><?xml version="1.0" encoding="utf-8"?>
<sst xmlns="http://schemas.openxmlformats.org/spreadsheetml/2006/main" count="3614" uniqueCount="535">
  <si>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</si>
  <si>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</si>
  <si>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</si>
  <si>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</si>
  <si>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</si>
  <si>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</si>
  <si>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</si>
  <si>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</si>
  <si>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</si>
  <si>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</si>
  <si>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 xml:space="preserve">Effectifs attendus parcours </t>
  </si>
  <si>
    <t>Volume horaire</t>
  </si>
  <si>
    <t>Heures CM</t>
  </si>
  <si>
    <t>Heures TD - norme 35/gr</t>
  </si>
  <si>
    <t>Effectifs global cours</t>
  </si>
  <si>
    <t>%</t>
  </si>
  <si>
    <t>CM</t>
  </si>
  <si>
    <t>TD</t>
  </si>
  <si>
    <t>CTD</t>
  </si>
  <si>
    <t>TP</t>
  </si>
  <si>
    <t>Total Heq TD</t>
  </si>
  <si>
    <t>Coef eq TD</t>
  </si>
  <si>
    <t>Nbre de groupes</t>
  </si>
  <si>
    <t>Nbres d'heures</t>
  </si>
  <si>
    <t>Charges eq TD</t>
  </si>
  <si>
    <t>Charges eq TD propratisées</t>
  </si>
  <si>
    <t xml:space="preserve">Semestre 1 </t>
  </si>
  <si>
    <t xml:space="preserve"> </t>
  </si>
  <si>
    <t>Semestre 2</t>
  </si>
  <si>
    <t>UE de tronc commun</t>
  </si>
  <si>
    <t>Semestre 2  Total Heures présentielles Etudiant</t>
  </si>
  <si>
    <t>Semestre 3</t>
  </si>
  <si>
    <t>Semestre 4</t>
  </si>
  <si>
    <t>Semestre 5</t>
  </si>
  <si>
    <t>Semestre 6</t>
  </si>
  <si>
    <t>Semestre 1  Total Heures présentielles Etudiant</t>
  </si>
  <si>
    <t>Heures CTD/50 gr</t>
  </si>
  <si>
    <t>Heures TP 17/gr</t>
  </si>
  <si>
    <t>UE1</t>
  </si>
  <si>
    <t>Approches de l'histoire moderne</t>
  </si>
  <si>
    <t>LOL1D90</t>
  </si>
  <si>
    <t>UE2</t>
  </si>
  <si>
    <t>Introduction à la Géographie humaine</t>
  </si>
  <si>
    <t>LOL1D10</t>
  </si>
  <si>
    <t>UE3</t>
  </si>
  <si>
    <t>Climat, océans, changement climatique</t>
  </si>
  <si>
    <t>LOL2D10</t>
  </si>
  <si>
    <t>UE4</t>
  </si>
  <si>
    <t>Géographie culturelle</t>
  </si>
  <si>
    <t>LOL1D50</t>
  </si>
  <si>
    <t>UE5</t>
  </si>
  <si>
    <t>Initiation à l'histoire ancienne</t>
  </si>
  <si>
    <t>LOL1D60</t>
  </si>
  <si>
    <t>UE6</t>
  </si>
  <si>
    <t>Notions et méthodes de l'histoire</t>
  </si>
  <si>
    <t>LOL1D40</t>
  </si>
  <si>
    <t>UE7</t>
  </si>
  <si>
    <t>Méthodes de la géographie</t>
  </si>
  <si>
    <t>LOL1D20</t>
  </si>
  <si>
    <t>UE8</t>
  </si>
  <si>
    <t>Langue vivante étrangère</t>
  </si>
  <si>
    <t>UE8a</t>
  </si>
  <si>
    <t xml:space="preserve">  Allemand</t>
  </si>
  <si>
    <t>LOL1D70</t>
  </si>
  <si>
    <t>UE8b</t>
  </si>
  <si>
    <t>Anglais</t>
  </si>
  <si>
    <t>UE8c</t>
  </si>
  <si>
    <t>Espagnol</t>
  </si>
  <si>
    <t>UE9</t>
  </si>
  <si>
    <t>Ateliers d'écriture</t>
  </si>
  <si>
    <t>LOL1D80</t>
  </si>
  <si>
    <t>Histoire</t>
  </si>
  <si>
    <t>non</t>
  </si>
  <si>
    <t>oui</t>
  </si>
  <si>
    <t>UFR COLLEGIUM LLSH</t>
  </si>
  <si>
    <t>6</t>
  </si>
  <si>
    <t>22 : Histoire , civilisations : histoire des mondes modernes, histoire du monde contemporain</t>
  </si>
  <si>
    <t>3</t>
  </si>
  <si>
    <t>23 : Géographie physique, humaine, économique et régionale</t>
  </si>
  <si>
    <t>21 : Histoire , civilisations, archéologie et art des mondes anciens et médiévaux</t>
  </si>
  <si>
    <t>4</t>
  </si>
  <si>
    <t>2</t>
  </si>
  <si>
    <t>Approches de l'histoire contemporaine</t>
  </si>
  <si>
    <t>LOL2D80</t>
  </si>
  <si>
    <t>La France régionale</t>
  </si>
  <si>
    <t>LOL2D20</t>
  </si>
  <si>
    <t>Le relief de la terre : géomorphologie structurale</t>
  </si>
  <si>
    <t>UE4a</t>
  </si>
  <si>
    <t>Populations, dynamiques et enjeux (cours)</t>
  </si>
  <si>
    <t>LOL2D30</t>
  </si>
  <si>
    <t>UE4b</t>
  </si>
  <si>
    <t>Populations, dynamiques et enjeux (TD)</t>
  </si>
  <si>
    <t>Géographie économique</t>
  </si>
  <si>
    <t>LOL2D50</t>
  </si>
  <si>
    <t>Conception cartographique</t>
  </si>
  <si>
    <t>LOL2D60</t>
  </si>
  <si>
    <t>UE7a</t>
  </si>
  <si>
    <t>LOL2D70</t>
  </si>
  <si>
    <t>UE7b</t>
  </si>
  <si>
    <t>UE7c</t>
  </si>
  <si>
    <t>UE Portail</t>
  </si>
  <si>
    <t xml:space="preserve">UE de tronc commun </t>
  </si>
  <si>
    <t>Parcours Aménagement - Environnement</t>
  </si>
  <si>
    <t>UE1a</t>
  </si>
  <si>
    <t>UE1b</t>
  </si>
  <si>
    <t>Biogéographie</t>
  </si>
  <si>
    <t>L'Amérique du Nord face aux défis du développement durable</t>
  </si>
  <si>
    <t>Formes et processus d'érosion</t>
  </si>
  <si>
    <t>UE9a</t>
  </si>
  <si>
    <t>Les métiers de l'aménagement et de l'environnement</t>
  </si>
  <si>
    <t>UE9b</t>
  </si>
  <si>
    <t>Connaissance des institutions éducatives</t>
  </si>
  <si>
    <t>Hydrologie continentale</t>
  </si>
  <si>
    <t>Afrique et Amérique Latine face aux défis du développement durable</t>
  </si>
  <si>
    <t>Aménagement du territoire et aménagement urbain</t>
  </si>
  <si>
    <t>Développement local et solidaire</t>
  </si>
  <si>
    <t>UE de spécialisation</t>
  </si>
  <si>
    <t>UE2a</t>
  </si>
  <si>
    <t>UE2b</t>
  </si>
  <si>
    <t>UE3a</t>
  </si>
  <si>
    <t>UE3b</t>
  </si>
  <si>
    <t>Enjeux, conflits et protection de la nature</t>
  </si>
  <si>
    <t>Les outils du développement territorial</t>
  </si>
  <si>
    <t>LEA</t>
  </si>
  <si>
    <t>Les territoires de l'eau</t>
  </si>
  <si>
    <t>Histoire, épistémologie et didactique de la Géographie</t>
  </si>
  <si>
    <t>Aménagement touristique</t>
  </si>
  <si>
    <t>UE6a</t>
  </si>
  <si>
    <t>UE6b</t>
  </si>
  <si>
    <t>UE6c</t>
  </si>
  <si>
    <t>Hydrologie spatiale</t>
  </si>
  <si>
    <t>5</t>
  </si>
  <si>
    <t>Semestre 3  Total Heures présentielles Etudiant parcours Aménagement, environnement</t>
  </si>
  <si>
    <t>Semestre 3  Total Heures présentielles Etudiant parcours Métiers de l'enseignement et de la formation</t>
  </si>
  <si>
    <t>Semestre 3  Total Heq TD</t>
  </si>
  <si>
    <t>Semestre 4  Total Heures présentielles Etudiant parcours Aménagement, environnement</t>
  </si>
  <si>
    <t>Semestre 4  Total Heq TD</t>
  </si>
  <si>
    <t>Semestre 4  Total Heures présentielles Etudiant parcours Métiers de l'enseignement et de la formation</t>
  </si>
  <si>
    <t>Semestre 5  Total Heures présentielles Etudiant parcours Aménagement, environnement</t>
  </si>
  <si>
    <t>Semestre 5  Total Heures présentielles Etudiant parcours Métiers de l'enseignement et de la formation</t>
  </si>
  <si>
    <t>Semestre 5 Total Heq TD</t>
  </si>
  <si>
    <t>Semestre 6  Total Heures présentielles Etudiant parcours Aménagement, environnement</t>
  </si>
  <si>
    <t>Semestre 6  Total Heures présentielles Etudiant parcours Métiers de l'enseignement et de la formation</t>
  </si>
  <si>
    <t>Semestre 6 Total Heq TD</t>
  </si>
  <si>
    <t>Total présentiel Licence PARCOURS Aménagement du Territoire</t>
  </si>
  <si>
    <t>Total présentiel Licence PARCOURS Métiers de l'Enseignement et de la formation</t>
  </si>
  <si>
    <t>Total Heq TD LICENCE GEOGRAPHIE</t>
  </si>
  <si>
    <t>1ère année</t>
  </si>
  <si>
    <t>2ème année</t>
  </si>
  <si>
    <t>3ème année</t>
  </si>
  <si>
    <t xml:space="preserve">Intitulé de la mention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</si>
  <si>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</si>
  <si>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</si>
  <si>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</si>
  <si>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</si>
  <si>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</si>
  <si>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</si>
  <si>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</si>
  <si>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</si>
  <si>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</si>
  <si>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</si>
  <si>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Géographie et aménagement</t>
  </si>
  <si>
    <t>Session 1</t>
  </si>
  <si>
    <t>Session de rattrapage</t>
  </si>
  <si>
    <t>RNE</t>
  </si>
  <si>
    <t>RSE</t>
  </si>
  <si>
    <t>quotité (en %)</t>
  </si>
  <si>
    <t>modalité</t>
  </si>
  <si>
    <t>nature</t>
  </si>
  <si>
    <t>durée</t>
  </si>
  <si>
    <t>quotité (%)</t>
  </si>
  <si>
    <t>CC</t>
  </si>
  <si>
    <t>CT</t>
  </si>
  <si>
    <t>NATURE</t>
  </si>
  <si>
    <t>Quotité</t>
  </si>
  <si>
    <t>écrit</t>
  </si>
  <si>
    <t>(en %)</t>
  </si>
  <si>
    <t>oral</t>
  </si>
  <si>
    <t>mixte</t>
  </si>
  <si>
    <t>dossier</t>
  </si>
  <si>
    <t>mémoire</t>
  </si>
  <si>
    <t>rapport de visite</t>
  </si>
  <si>
    <t>écrit et oral</t>
  </si>
  <si>
    <t>Code Apogée de l'ELP
contrat 2018</t>
  </si>
  <si>
    <t>Métiers de l'enseignement et de la formation*</t>
  </si>
  <si>
    <t>Aménagement et environnement *</t>
  </si>
  <si>
    <t>Options</t>
  </si>
  <si>
    <t>Ecrit</t>
  </si>
  <si>
    <t>Mixte</t>
  </si>
  <si>
    <t>2 CC x30% + 1 (Partiel CT) 40%</t>
  </si>
  <si>
    <t>Oral</t>
  </si>
  <si>
    <t>20 min</t>
  </si>
  <si>
    <t>1h30</t>
  </si>
  <si>
    <t>2 CC x30% + 1 (Partiel-CT) 40%</t>
  </si>
  <si>
    <t>2h00</t>
  </si>
  <si>
    <t>3h00</t>
  </si>
  <si>
    <t>2 CC x25% + 1 (partiel-CT ) 50%</t>
  </si>
  <si>
    <t>Ecrit (poste informatique)</t>
  </si>
  <si>
    <t>2 CC x50%</t>
  </si>
  <si>
    <t>LLA3D20</t>
  </si>
  <si>
    <t>LLA3D30</t>
  </si>
  <si>
    <t>LLA3D50</t>
  </si>
  <si>
    <t>LLA3O01</t>
  </si>
  <si>
    <t>LLA3ANG</t>
  </si>
  <si>
    <t>LLA3ESP</t>
  </si>
  <si>
    <t>LLA3LAN1</t>
  </si>
  <si>
    <t>LLA3DP2</t>
  </si>
  <si>
    <t>LLA3DP1</t>
  </si>
  <si>
    <t>LLA3E1A</t>
  </si>
  <si>
    <t>LLA3D6A</t>
  </si>
  <si>
    <t>LLA3D6B</t>
  </si>
  <si>
    <t>15 min</t>
  </si>
  <si>
    <t>CCI</t>
  </si>
  <si>
    <t>2 CC x25% + 1 (partiel-CT) 50%</t>
  </si>
  <si>
    <t>LLA4D20</t>
  </si>
  <si>
    <t>LLA4D30</t>
  </si>
  <si>
    <t>LLA4D50</t>
  </si>
  <si>
    <t>LLA4LAN1</t>
  </si>
  <si>
    <t>LLA4ALL</t>
  </si>
  <si>
    <t>LLA4ANG</t>
  </si>
  <si>
    <t>LLA4ESP</t>
  </si>
  <si>
    <t>LLA4DP1</t>
  </si>
  <si>
    <t>LLA4E1A</t>
  </si>
  <si>
    <t>LLA4DP2</t>
  </si>
  <si>
    <t>LLA4D6A</t>
  </si>
  <si>
    <t>LLA4D6B</t>
  </si>
  <si>
    <t>2CC x30% + 1 (partiel-CT) 40%</t>
  </si>
  <si>
    <t>2 CCx25% + 1 (partiel -CT) 50%</t>
  </si>
  <si>
    <t>2CC x30% + 1 (Partiel-CT) 40%</t>
  </si>
  <si>
    <t>2H</t>
  </si>
  <si>
    <t>Systèmes et réseaux de transport</t>
  </si>
  <si>
    <t>LLA5D10</t>
  </si>
  <si>
    <t>LLA5D40</t>
  </si>
  <si>
    <t>LLA5D50</t>
  </si>
  <si>
    <t>LLA5D60</t>
  </si>
  <si>
    <t>2CC x30% + 1 (Partiel CT) 40%</t>
  </si>
  <si>
    <t>Ecrit/Oral</t>
  </si>
  <si>
    <t>3 CC x 1/3 chacun</t>
  </si>
  <si>
    <t>LLA5LAN1</t>
  </si>
  <si>
    <t>LLA5ANG</t>
  </si>
  <si>
    <t>LLA5ESP</t>
  </si>
  <si>
    <t>LLA5DP2</t>
  </si>
  <si>
    <t>LLA5D7A</t>
  </si>
  <si>
    <t>LLA5D7B</t>
  </si>
  <si>
    <t>LLA5DP1</t>
  </si>
  <si>
    <t>LLA5E2A</t>
  </si>
  <si>
    <t>Psychologie et sociologie pour l’enseignement</t>
  </si>
  <si>
    <t>2 CC x 50 %</t>
  </si>
  <si>
    <t>LLA6D10</t>
  </si>
  <si>
    <t>LLA6D20</t>
  </si>
  <si>
    <t>LLA6D40</t>
  </si>
  <si>
    <t>LLA6D50</t>
  </si>
  <si>
    <t>LLA6LAN1</t>
  </si>
  <si>
    <t>LLA6ALL</t>
  </si>
  <si>
    <t>LLA6ANG</t>
  </si>
  <si>
    <t>LLA6ESP</t>
  </si>
  <si>
    <t>LLA6DP2</t>
  </si>
  <si>
    <t>LLA6D6A</t>
  </si>
  <si>
    <t>LLA6D6B</t>
  </si>
  <si>
    <t>LLA6DP1</t>
  </si>
  <si>
    <t>LLA6E2A</t>
  </si>
  <si>
    <t>2 CCx30% + 1 (Partiel-CT) 40%</t>
  </si>
  <si>
    <t>Période d'observation en milieu professionnel (2 semaines)</t>
  </si>
  <si>
    <t>4h00</t>
  </si>
  <si>
    <t>2CC x 50 %</t>
  </si>
  <si>
    <t>LLA5D30</t>
  </si>
  <si>
    <t xml:space="preserve">Le monde Russe face aux défis du développement durable </t>
  </si>
  <si>
    <t>Le monde Chinois face aux défis du développement durable</t>
  </si>
  <si>
    <t>LLA6D30</t>
  </si>
  <si>
    <t>Enseigner l'histoire-géographie (1er et 2nd degrés)</t>
  </si>
  <si>
    <t>15 min.</t>
  </si>
  <si>
    <t>Dossier</t>
  </si>
  <si>
    <t xml:space="preserve">Géographie urbaine </t>
  </si>
  <si>
    <t xml:space="preserve">Agriculture et alimentation dans le monde </t>
  </si>
  <si>
    <t>Géographie rurale</t>
  </si>
  <si>
    <t>LLA4D40</t>
  </si>
  <si>
    <t xml:space="preserve">Europe: les enjeux du développement territorial </t>
  </si>
  <si>
    <t>LLA3D10</t>
  </si>
  <si>
    <t>LLA3D40</t>
  </si>
  <si>
    <t>LLA4D10</t>
  </si>
  <si>
    <t>Géographie des risques</t>
  </si>
  <si>
    <t>LLA5D20</t>
  </si>
  <si>
    <t>LLA3MF1</t>
  </si>
  <si>
    <t>Choix langue vivante S5</t>
  </si>
  <si>
    <t>LLA5MF1</t>
  </si>
  <si>
    <t>LOL3D30</t>
  </si>
  <si>
    <t>LOL3D8B</t>
  </si>
  <si>
    <t>LOL5D30</t>
  </si>
  <si>
    <t>LOL4D20</t>
  </si>
  <si>
    <t>LOL4D40</t>
  </si>
  <si>
    <t>LOL3D20</t>
  </si>
  <si>
    <t>LOL3D7C</t>
  </si>
  <si>
    <t>LOL5D8A</t>
  </si>
  <si>
    <t>LOL5D8B</t>
  </si>
  <si>
    <t>LOL6D50</t>
  </si>
  <si>
    <t>LOL6D8A</t>
  </si>
  <si>
    <t>LOL5D7D</t>
  </si>
  <si>
    <t>Cartographie et SIG  (salle informatique)</t>
  </si>
  <si>
    <t>Allemand S3</t>
  </si>
  <si>
    <t>Anglais S3</t>
  </si>
  <si>
    <t>Espagnol S3</t>
  </si>
  <si>
    <t>Histoire ancienne : fondements institutionnels et socio-culturels (CM)</t>
  </si>
  <si>
    <t>Traitement statistique et graphique des données (salle informatique)</t>
  </si>
  <si>
    <t>Allemand S4</t>
  </si>
  <si>
    <t>Anglais S4</t>
  </si>
  <si>
    <t>Espagnol S4</t>
  </si>
  <si>
    <t>Histoire médiévale : fondements socio-culturels de l’Occident médiéval (CM)</t>
  </si>
  <si>
    <t>Anglais S5</t>
  </si>
  <si>
    <t>Espagnol S5</t>
  </si>
  <si>
    <t>Histoire sociale et culturelle de l’Europe moderne (CM)</t>
  </si>
  <si>
    <t>Géographie humaine environnementale</t>
  </si>
  <si>
    <t>Allemand S6</t>
  </si>
  <si>
    <t>Anglais S6</t>
  </si>
  <si>
    <t>Espagnol S6</t>
  </si>
  <si>
    <t>Pouvoirs et sociétés en Occident à l’époque contemporaine (CM)</t>
  </si>
  <si>
    <t>DESCRIPTIF</t>
  </si>
  <si>
    <t>Responsable
UE</t>
  </si>
  <si>
    <t>CODE
LISTE</t>
  </si>
  <si>
    <t>LCLA3LAN</t>
  </si>
  <si>
    <t>LCLA3UO1</t>
  </si>
  <si>
    <t>LCLA4LA1</t>
  </si>
  <si>
    <t>LCLA5LAN</t>
  </si>
  <si>
    <t>LCLA6LA1</t>
  </si>
  <si>
    <t>LICENCE 2 GEOGRAPHIE ET AMENAGEMENT</t>
  </si>
  <si>
    <t>TRONC COMMUN</t>
  </si>
  <si>
    <t>LOLA2D00</t>
  </si>
  <si>
    <t>LLA3DD</t>
  </si>
  <si>
    <t>LCLA3D01</t>
  </si>
  <si>
    <t>LLA4DD</t>
  </si>
  <si>
    <t>LCLA4D01</t>
  </si>
  <si>
    <t>LOLA3DP2</t>
  </si>
  <si>
    <t>LOLA3DP1</t>
  </si>
  <si>
    <t>Parcours MEEF Métiers de l'enseignement et de la formation</t>
  </si>
  <si>
    <t>Choix langue vivante S3</t>
  </si>
  <si>
    <t>LLA3ALL</t>
  </si>
  <si>
    <t>LOL3B6A
LOL3C6A
LOL3D6A
LOL3DH41
LOL3E3A
LOL3G8A
LOL3H5A</t>
  </si>
  <si>
    <t>LOL3C6B
LOL3D6B
LOL3DH40
LOL3E3B
LOL3G8B
LOL3H5B</t>
  </si>
  <si>
    <t>LOL3B6B
LOL3D6C
LOL3DH42
LOL3E3C
LOL3G8C
LOL3H5C</t>
  </si>
  <si>
    <t>Choix UEOI LLSH  S3: Unité d'Enseignement d'Ouverture Intégrée S3</t>
  </si>
  <si>
    <t>PAV3UL01</t>
  </si>
  <si>
    <t>FLEURY Alain</t>
  </si>
  <si>
    <t>SOTTEAU Emilie</t>
  </si>
  <si>
    <t>Choix langue vivante S4</t>
  </si>
  <si>
    <t>LOL4B6A
LOL4C6C
LOL4D6A
LOL4DH41
LOL4E4A
LOL4G8A
LOL4H5A</t>
  </si>
  <si>
    <t>LOL4DH40
LOL4E4B
LOL4G8B
LOL4H5B</t>
  </si>
  <si>
    <t>LOL4B6B
LOL4D6C
LOL4DH42
LOL4E4C
LOL4G8C
LOL4H5C</t>
  </si>
  <si>
    <t>1 UE 2 ECTS</t>
  </si>
  <si>
    <t>Choix UE  Ouverture Intégrée LLSH S4 Orléans</t>
  </si>
  <si>
    <t>LLSH + UEO tranverses</t>
  </si>
  <si>
    <t>LOLA4DP1</t>
  </si>
  <si>
    <t>LOLA4DP2</t>
  </si>
  <si>
    <t>Parcours Aménagement - Environnement S4</t>
  </si>
  <si>
    <t>Parcours MEEF S4 Métiers de l'enseignement et de la formation</t>
  </si>
  <si>
    <t>LLA4MF2</t>
  </si>
  <si>
    <t>Semestre 4  Total Heures présentielles Etudiant</t>
  </si>
  <si>
    <t>LOLA3D00</t>
  </si>
  <si>
    <t>LICENCE 3 GEOGRAPHIE ET AMENAGEMENT</t>
  </si>
  <si>
    <t>LLA5DD</t>
  </si>
  <si>
    <t>LCLA5D01</t>
  </si>
  <si>
    <t>LLA6DD</t>
  </si>
  <si>
    <t>LCLA6D01</t>
  </si>
  <si>
    <t>Parcours MEEF S5 - Métiers de l'enseignement et de la formation</t>
  </si>
  <si>
    <t>Parcours Aménagement - Environnement S5</t>
  </si>
  <si>
    <t>LOLA5DP1</t>
  </si>
  <si>
    <t>LOLA5DP2</t>
  </si>
  <si>
    <t>LOLA6DP2</t>
  </si>
  <si>
    <t>LOLA6DP1</t>
  </si>
  <si>
    <t>Parcours Aménagement - Environnement S6</t>
  </si>
  <si>
    <t>Parcours MEEF S6 - Métiers de l'enseignement et de la formation</t>
  </si>
  <si>
    <t>Méthodes de terrain - S5 Géo</t>
  </si>
  <si>
    <t>Ecole de terrain  - S5 Géo
Non Présentiel-  forfait organisation - encadrement - évaluation 24 HETD</t>
  </si>
  <si>
    <t>LLA5ALL</t>
  </si>
  <si>
    <t>Allemand S5</t>
  </si>
  <si>
    <t>LOL5B5A
LOL5C4A
LOL5D6A
LOL5DH2A
LOL5E4A
LOL5G6A
LOL5H6A</t>
  </si>
  <si>
    <t>LOL5C4B
LOL5D6B
LOL5DH1A
LOL5E4B
LOL5G6B
LOL5H6B</t>
  </si>
  <si>
    <t>LLO5B5B
LOL5B5B
LOL5D6C
LOL5DH3A
LOL5E4C
LOL5G6C
LOL5H6C</t>
  </si>
  <si>
    <t>1 UE / 2 ECTS</t>
  </si>
  <si>
    <t>Système d'information géographique (SIG)
(salle informatique)</t>
  </si>
  <si>
    <t>Choix langue vivante S6</t>
  </si>
  <si>
    <t>LOL6B6A
LOL6C5A
LOL6D6A
LOL6DH1B
LOL6E4A
LOL6G5A
LOL6H5A</t>
  </si>
  <si>
    <t>LOL6C5B
LOL6D6B
LOL6DH1A
LOL6E4B
LOL6G5B
LOL6H5B</t>
  </si>
  <si>
    <t>LLA6MF3</t>
  </si>
  <si>
    <t>L2 Géo, L2 Histoire = CM uniquement</t>
  </si>
  <si>
    <t>25 Maths</t>
  </si>
  <si>
    <t>LOL3D7B
LOL3E7D
LOL3H7C</t>
  </si>
  <si>
    <t>QUITTELIER Sylvie</t>
  </si>
  <si>
    <t>ESPE- L2 LEA parc. MEEF 2 et MEF FLM-FLE, L2 LLCER parc. MEEF 2 et MEF FLM-FLE, L2 Lettres, L2 Histoire parc. MEEF, L2 Géo parc. MEEF, L2 SDL parc. MEF FLM-FLE et LSF</t>
  </si>
  <si>
    <t>L2 Géo, L2 Histoire</t>
  </si>
  <si>
    <t>LOL6B6B
LOL4D6C
LOL6D6C
LOL6DH1C
LOL6E4C
LOL6G5C
LOL6H5C</t>
  </si>
  <si>
    <t>L2 Géo parc. MEEF, L2 SDL parc. MEF FLM-FLE</t>
  </si>
  <si>
    <t>ZANINETTI Jean-Marc</t>
  </si>
  <si>
    <t>L3 Géo parc. MEEF, L3 Histoire, L3 Droit-Histoire</t>
  </si>
  <si>
    <t>LOL5D7B
LOL5E6C
LOL5H7E
LOL6G7G
LOL6H6E</t>
  </si>
  <si>
    <t>DOYEN Anne-Lise</t>
  </si>
  <si>
    <t>L3 Géo, L3 Histoire parc. MEEF</t>
  </si>
  <si>
    <t>L3 Géo parc. MEEF, L3 Histoire parc. MEEF</t>
  </si>
  <si>
    <t>LOL6D7B
LOL6E7B</t>
  </si>
  <si>
    <t>LOL4D7C</t>
  </si>
  <si>
    <t>LOL3DP1</t>
  </si>
  <si>
    <t>LOL3DP2</t>
  </si>
  <si>
    <t>LOL3D50</t>
  </si>
  <si>
    <t>LOL4D10</t>
  </si>
  <si>
    <t>LOL4D8A</t>
  </si>
  <si>
    <t>LOL4D8B</t>
  </si>
  <si>
    <t>LOL4DP1</t>
  </si>
  <si>
    <t>LOL4DP2</t>
  </si>
  <si>
    <t>LOL6D7D</t>
  </si>
  <si>
    <t>LOL4D7B
LOL4H7C</t>
  </si>
  <si>
    <t>LOL5DP1</t>
  </si>
  <si>
    <t>LOL5DP2</t>
  </si>
  <si>
    <t>LOL6D40</t>
  </si>
  <si>
    <t>LOL6D30</t>
  </si>
  <si>
    <t>LOL6D20
LOL6E7A</t>
  </si>
  <si>
    <t>LOL3D8A</t>
  </si>
  <si>
    <t>LOL5D40</t>
  </si>
  <si>
    <t>LOL6DP1</t>
  </si>
  <si>
    <t>LOL6DP2</t>
  </si>
  <si>
    <t>Ateliers d'Ecriture</t>
  </si>
  <si>
    <t>Rapport Ecrit</t>
  </si>
  <si>
    <t>Ecrit et Oral</t>
  </si>
  <si>
    <t>Ecrit/Oral/rapport</t>
  </si>
  <si>
    <t>GUERIT Franck</t>
  </si>
  <si>
    <t>SAJALOLI Bertrand</t>
  </si>
  <si>
    <t>MOINEAU Damien</t>
  </si>
  <si>
    <t>PIERRE Geneviève</t>
  </si>
  <si>
    <t>LAGRANGE Maxime</t>
  </si>
  <si>
    <t>BARTOUT Pascal</t>
  </si>
  <si>
    <t>NEDJAI Rachid</t>
  </si>
  <si>
    <t>BAUZOU Thomas</t>
  </si>
  <si>
    <t>TOUCHART Laurent</t>
  </si>
  <si>
    <t>2CC x30% + 1 Partiel (CT) 40%</t>
  </si>
  <si>
    <t>BENSAID Abdelkrim</t>
  </si>
  <si>
    <t>RIDEAU Gaël</t>
  </si>
  <si>
    <t>ROMERO-JUCHET Christine</t>
  </si>
  <si>
    <t>GIRARD Margaux
SAJALOLI Bertrand</t>
  </si>
  <si>
    <t>NEDJAÏ Rachid</t>
  </si>
  <si>
    <t>VERONESE Julien</t>
  </si>
  <si>
    <t>GIRARD Margaux
LE CALVEZ Caroline</t>
  </si>
  <si>
    <t>GIROIR Guillaume</t>
  </si>
  <si>
    <t>GARRIGUES Jean</t>
  </si>
  <si>
    <t>BADIER Walter</t>
  </si>
  <si>
    <t>L'UE questionne l'urbanisation de la planète dans sa dimension historique et géographique. Une définition de la réalité urbaine est proposée à travers ses réalités morphologiques, démographiques, économiques, culturelles, sociales et politiques. La place de l'individu en ville, la ségrégation urbaine, le développement urbain durable constituent des thèmes qui abordent les questions et les enjeux contemporains de cette urbanisation.</t>
  </si>
  <si>
    <t>Tous deux issus de l'Empire colonial britannique, les Etats-Unis d'Amérique et le Canada se partagent un continent de 19 millions de km² et constituent le "bloc" économique régional le plus prospère au monde. Contrairement à la Chine à laquelle elle doit être comparée maintenant, l'Amérique du Nord bénéficie d'une abondance d'espace, de ressources naturelles et de tous les moyens de les mettre en valeur et de protéger sa nature encore partiellement inviolée. Mais l'environnement est une question contentieuse en Amérique du Nord en dépit de ces formidables atouts. Ce cours s'intéresse au défi du développement durable qui est lancé à des sociétés aux racines coloniales fondées sur la conquête et l'exploitation brutale des ressources naturelles dont les mentalités tardent à s'adapter à la perspective de la rareté en dépit de l'énormité des aléas naturels et des risques et des enjeux posés par l'immensité continentale. Au travers d'études de cas représentatives, des questions essentielles seront abordées telles que la politique des aires protégées, l'exploitation des énergies fossiles, la dépendance énergétiques et ses fondements territoriaux, la marginalisation des premieres nations, le lourd héritage socio-politique de l'économie de plantation, etc. Cet enseignement permettra de mieux comprendre les réticences en particulier d'une nation, les Etats-Unis face à l'injonction internationale de transition écologique.</t>
  </si>
  <si>
    <t>Les espaces et les systèmes de production agricoles ne cessent d'évoluer sous la contrainte de la mondialisation et de la croissance démographique. Dans les pays développés, la production agricole est protégée par des barrières douanières ou des marchés régionaux organisés qui lui permettent de supporter globalement la concurrence mondiale. Or, malgré les politiques visant à "libéraliser" les marchés agricoles, les agricultures familiales restent encore très dominantes et les productions vivrières locales nourrissent la majorité de la population mondiale, particulièrement en Afrique sub-saharienne et en Asie du sud-est et du sud (Inde). Entre mondialisation et ré-ancrages locaux, les agricultures familiales et vivrières, loin de disparaître, se réinventent, "s'urbanisent" et constituent un enjeu de sécurité et de souveraineté alimentaire locale, nationale et mondiale. A côté de stratégies de mondialisation intégrées à l'agrobusiness, d'autres formes d'agriculture valorisant les approvisionnements durables en proximité, résistent ou se développent, autant dans les pays développés que dans les pays émergents et/ou en développement. Toutefois, la volonté pour certains pays de sécuriser leurs approvisionnements alimentaires peut menacer ces stratégies localisées, notamment du fait des mouvements actuels de "land grabbing". La terre agricole devient une ressource recherchée, au même titre que les matières premières. Cette thématique est considérée à plusieurs échelles, avec de nombreux exemples régionaux. In fine, l'enjeu central est de produire assez pour nourrier 9 milliards d'hommes : cela interpelle le lien population/développement au prisme des disponibilités alimentaires, des mutations des systèmes de production mais également de l'évolution des régimes alimentaires.</t>
  </si>
  <si>
    <t>Les travaux dirigés doivent apprendre aux étudiants à manipuler et traiter des données statistiques à l'aide d'un tableur sous la forme de tableaux, tris à plat, tris croisés, et de graphiques, diagrammes circulaires, histogrammes, diagrammes cartésiens, courbes. Ils apprennent en même temps à manipuler les fréquences simples et cumulées, construire et interpréter une courbe de concentration et un indice de Gini. Ils font l'apprentissage des indicateurs de statistique descriptive, indicateurs de tendance centrale, indicateurs de dispersion, indicateurs de forme, et apprennent à les interpréter. Les étudiants appréhendent les notions de pondération. Dans le traitement des séries temporelles, les étudiants apprennent à calculer un taux moyen annuel de variation, pondéré en tant que de besoin, et à distinguer variation absolue et relative d'une part, et vitesse de variation moyenne d'autre part.</t>
  </si>
  <si>
    <t>L'étude de l'érosion nécessite d'avoir acquis les compétences inhérentes aux deux UE de 1ère année de licence que sont "Climat, océan, changement climatique" et "Le relief de la terre, géomorphologie structurale" car il s'agit d'une forme de synthèse appliquée de l'action du climat sur la structure géologique en place. Cet enseignement comprend deux parties distinctes : la compréhension des processus (météorisation, érosion) puis l'étude des formes générées par le croisement entre le processus et la trame climatique à différentes échelles, qu'elles soient spatiales ou temporelles. Cet enseignement constitue un préalable indispensable à la compréhension de la pédologie ou de l'hydrologie fluviale et plus généralement à la question des risques naturels. Les travaux dirigés poursuivent la progression engagée au semestre précédent autour de la coupe géologique en étudiant les structures plissées et celles plutoniques, mais envisagent également le traitement du croquis géomorphologique dynamique et climatique (S3). En outre, afin que les étudiants s'approprienht correctement le thème de la géomorphologie, une sortie sur le terrain d'une journée est comprise dans le cursus.</t>
  </si>
  <si>
    <t>La diversité des métiers auxquels peut prétendre un géographe à l’issue de ses études 
rend  bien  compte  de  la  difficulté  de  choix  à  laquelle  est  confronté  un  étudiant  de  
licence.  Dans  le  but  de  lui  apporter  un  premier  regard  concret  sur  les  métiers  et  les  randes  orientations  professionnelles,  une  approche  par  les  métiers  s’est  imposée  
d’elle-même.  L’UE  présentera  les  grands  ensembles  des  métiers  du  géographe  aux  
étudiants dans l’optique de leur donner un avant-gout à la vie professionnelle. Elle apportera des réponses concrètes par des exemples concrets qui permettent à l’étudiant 
de construire un tableau d’orientation pouvant l’aider dans ses choix d’orientation en 
Master.
L’Unité d’enseignement se décline en deux grands blocs dédiés respectivement à :
- Faire  une  rétrospective  des  parcours  en  géographie  en  France  et  dans  certains  
pays européens et américains dans une optique comparative,
- Un passage par des exemples concrets donnant lieu à des discussions quant à l’itinéraire pédagogiques pouvant conduire à ces métiers
Une phase d’apprentissage des techniques de rédaction de lettres de motivation, de 
CV,  de  rapport  de  présentation  est  également  prévue  dans  cette  UE  pour  donner  un  
sens professionnel à l’étudiant. Elle se conclue par une présentation orale et une analyse critique des documents présentés.</t>
  </si>
  <si>
    <t xml:space="preserve">Rome, des origines à la mort de César
Après une étude des origines royales et étrusques de Rome, ainsi qu’une initiation aux 
principales institutions de la civilisation romaine, on mettra l’accent sur l’évolution de 
la République. On étudiera l’expansion, à l’issue des guerres puniques, de la domination  romaine  sur  la  Méditerranée  occidentale  puis  orientale,  puis  ses  répercussions  
sur la société romaine proprement dite, qui mèneront à un siècle de guerres civiles et 
à l’institution du régime impérial.  </t>
  </si>
  <si>
    <t xml:space="preserve">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 </t>
  </si>
  <si>
    <t>Cet enseignement est une réponse à l'intérêt croissant des étudiants pour les milieux naturels et plus généralement pour l'environnement. Il s'appuie sur une approche naturaliste qui étudie le fonctionnement des écosystèmes et les principales formations végétales de la planète.
Il s'intéresse d'abord à la physiologie des plantes, aux facteurs écologiques (eau, température, lumière...) susceptibles d'expliquer leur localisation. En automne, une sortie-terrain d'une journée dans la forêt de Fontainebleau ou en Sologne concrétise ces remarques et propose une initiation botanique. Les grandes formations végétales zonales (toundra, forêt boréale de conifères, forêt mixte,...) sont examinées ensuite sous un angle dynamique tant dans le temps (efffets des variations climatiques quaternaires, modalités de la reconquête de ces espaces par la végétation...) que dans l'espace où l'imbrication des sites (fond de vallée, versant, interfluves...) génère de véritables mosaïques végétales. Cette démarche s'appuie sur un outil privilégié, la carte de végétation, dont le commentaire constitue une des modalités du contrôle continu.</t>
  </si>
  <si>
    <t>Cet  enseignement  questionne  le  contenu  et  la  diversité  de  la  notion  de  «  campagne  
»  dans  un  contexte  de  mondialisation  et  de  métropolisation.  Il  présente  notamment  
une approche de la diversité des campagnes du monde au regard de leurs fonctions, 
de leurs usages et de leurs représentations. Sont notamment abordées la question des 
enjeux liés au développement des campagnes, ainsi que la question de l’urbanisation 
et du renouvellement des relations villes/campagnes. La thématique des représentations des sociétés contemporaines et de leurs attentes par rapport aux espaces ruraux 
est  présentée  à  la  lumière  de  son  impact  sur  le  devenir  et  les  trajectoires  des  campagnes.
Les TD seront consacrés à des études de cas.
Cet enseignement a pour objectif l’acquisition et l’actualisation des connaissances sur 
les campagnes dans le monde et sur leurs évolutions ainsi que l’appropriation des problématiques  contemporaines  concernant  les  enjeux  spatiaux  et  territoriaux  liés  aux  
espaces ruraux. Il se donne par ailleurs l’objectif d’initier les étudiants à la formulation 
des enjeux et des problématiques liés aux territoires ruraux.</t>
  </si>
  <si>
    <t>Ce  cours  sur  l’hydrologie  continentale  constitue  la  première  approche  du  thème  de  
l’eau qui recouvre deux autres UE en troisième année de licence puis un parcours de 
Master centré sur la limnologie et les territoires de l’eau. Cet enseignement se veut généraliste en donnant les bases de la potamologie et de la limnologie sous un angle géographique mais l’hydrologie continentale est également abordée par les thématiques 
aménagementales  que  sont  la  gestion  des  risques  hydrologiques  et  de  la  ressource  
en  eau.  En  outre,  cet  enseignement  se  situe  dans  la  continuité  des  cours  précédents en géographie environnementale et envisage l’approfondissement de certains thèmes comme l’hydrogéomorphologie. Les travaux dirigés mettront l’accent sur le travail cartographique  (si  possible  en  salle  informatique)  par  la  question  des  bassins-versants, sur le traitement de données hydrologiques par la compréhension des indicateurs limnologiques,  sur  l’expertise  de  terrain  par  la  réalisation  d’une  sortie  en  groupe  et  sur l’esprit de synthèse et l’initiation à la recherche par la réalisation d’un dossier.</t>
  </si>
  <si>
    <t>Mise en évidence de la place des politiques européennes dans l’action publique nationale et locale. 
Savoir décrire et expliquer les processus de construction et d’organisation de l’espace 
européen  et  de  l’Union  européenne.  Ce  cours  vise  à  connaitre  et  utiliser  les  sources  
d’informations de la géopolitique européenne, des politiques publiques et de l’action 
publique  émanant  de  l’UE  ,  les  politiques  de  l’Union  Européenne  en  faveur  du  développement territorial, la question des politiques en faveur de l’intégration communautaire et leurs modalités d’applications dans les territoires locaux.
Les  TD  sont  l’occasion  d’approfondir  des  thèmes  abordés  en  cours  et  de  mener  des  
analyses documentaires à partir d’études de cas. Réalisation de commentaire de documents (écrits) mais aussi de posters et d’exposés oraux sur des questions européennes 
relatives au développement des territoires, aux politiques publiques européennes et à 
leur traduction dans les territoires nationaux, régionaux, locaux, en France ou ailleurs.</t>
  </si>
  <si>
    <t>L’UE cartographie et SIG apporte un supplément utile et nécessaire à l’étudiant dans 
le  processus  de  construction  de  cartes.  Elle  s’inscrit  dans  la  prolongation  de  l’UE  
conception  cartographique  avec  comme  socle  de  la  base  le  langage  cartographique  
(sémiologie)  et  comme  support  les  outils  techniques  du  SIG  QGIG  permettant  l’automatisation d’un certain nombre de phases de la conception cartographique.  A l’issue 
de cette UE, l’étudiant aura une compétence indéniable dans le choix des méthodes et 
des outils pour une production cartographique fiable et rapide préservant l’essentiel 
des concepts cartographiques développés tout au long de cette progression. Cette UE 
se  poursuit  vers  l’apprentissage  des  Systèmes  d’Information  Géographique  au  stade  
d’initiation en préparation aux UE de la 3ème année très fortement orientées vers l’apprentissage des SIG.</t>
  </si>
  <si>
    <t>L’UE se structure en deux parties.
La première partie est centrée sur l’acquisition d’une culture générale relative à l’aménagement  du  territoire  en  France,  depuis  la  fin  de  la  Seconde  Guerre  mondiale :  enjeux, pratiques, acteurs, contexte de la décentralisation, montée en puissance de l’intercommunalité.  Plus  précisément,  elle  aborde  la  place  de  l’État  et  des  collectivités territoriales, mais aussi du rôle de l’UE dans la politique d’aménagement du territoire en France.
La  seconde  partie  concerne  toujours  l’acquisition  d’une  culture  générale,  mais  cette  
fois-ci  centrée  sur  l’aménagement  urbain  en  France.  Elle  présente  ses  principales  
orientations,  suivant  les  choix  urbanistiques  et  les  politiques  urbaines  du  pays.  Elle  
traite les principaux documents législatifs et réglementaires (PLUI, SCoT), mis à disposition de l’aménagement et de la planification urbaine.</t>
  </si>
  <si>
    <t>L’approche  solidaire  du  développement  local  nous  invite  à  porter  l’attention  sur  des  
dynamiques  associatives  et  coopératives  relevant  de  l’ESS.  Après  avoir  défini  la  notion  de  développement  local,  ses  origines  et  évolutions,  nous  montrerons  à  partir  
d’exemples concrets que les dynamiques dont elle relève, les jeux d’acteurs et de projets observées à l’échelon local relèvent d’une imbrication d’échelles, du local au global. Les activités pratiquées relèvent autant du bénévolat/volontariat, de dynamiques coopératives et des associations, que de subventions publiques parfois, au profit d’une économie productive relevant d’un marché.
Les exemples peuvent être pris dans des terrains géographiques différents et portent 
sur  la  mise  en  place  d’autres  façons  de  produire  et  de  consommer  (circuits  courts  ;  
recycleries  et  économie  circulaire),  d’accéder  aux  services,  d’épargner  et  d’investir  
(finances solidaires ; clubs d’investisseurs citoyens) voire d’autres manières d’habiter 
(coopératives d’habitants etc.) et/ou de se former et de s’insérer dans l’emploi.  Dans 
les actions de développement local, nous insistons sur la dimension don/réciprocité/
entraide qui impulse des dynamiques économiques et sociales locales.
Le TD sera l’occasion d’étude de cas, d’analyse de situations localisées.</t>
  </si>
  <si>
    <t>Histoire de la société médiévale en Occident (Xe-XIIIe s.). 
Ce cours consiste à présenter les caractères généraux et les principales mutations qui 
affectent la société occidentale au Moyen Âge central, en abordant notamment, dans 
un  contexte  d’essor  démographique,  les  pouvoirs  monarchiques,  seigneuriaux  et  urbains, la société seigneuriale et féodale, ainsi que l’Église, la vie religieuse et la culture 
savante.</t>
  </si>
  <si>
    <t>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</si>
  <si>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Ce  cours  vise  à  comprendre  et  analyser  les  politiques  de  développement  durable  en  
Afrique  et  en  Amérique  latine  à  travers  différentes  approches  géographique  (historique, économique, biogéographique, culturelle, environnementale, politique, etc.).
On abordera plus particulièrement, par l’analyse plus spécifique d’un ou de quelques 
pays (Burkina Faso, Cameroun, etc.) :
- l’évolution récente des situations économique, sociale, culturelle et environnementale de ces régions en s’attachant spécifiquement à l’impact des politiques de développement sur les milieux naturels et les sociétés.
-  l’analyse  des  politiques  de  développement  durable  contemporaines  et  leurs  effets  
sur l’évolution des écosystèmes et des sociétés.
- l’évolution et les spécificités des relations natures/sociétés en Amérique latine et en 
Afrique.
-  l’impact  des  processus  de  mondialisation  économique  contemporains  sur  les  politiques de développement durable et sur la capacité à construire des modes de développement.</t>
  </si>
  <si>
    <t>Passerelle et synthèse entre la géographie physique et la géographie humaine, la géographie  des  risques conduit à penser les espaces planétaires de manière globale et multiscalaire.  Après avoir précisé les concepts et l’historique des concept liés aux risques, le cours  examinera le poids des dimension  psychologiques, historiques et culturelles dans la perception et la prévention de l’aléa et posera les jalons d’une géographie environnementale  attentive à  l’approche systémique et développement durable.
L’approche typologique des risques sera conduite en deux temps et distinguera  les  
risques naturels (lithosphériques, climatiques, liés à l’eau, biogéographiques...)  des  
risques anthropiques et technologiques  (agriculture,  industrie  et  transport,  sociaux,  
sanitaires, géopolitiques). La prévention et la gestion des risques, fortement liées aux 
modes et niveaux de développement des pays concernés, distingueront les risques  
dans les pays développés et ceux dans les pays en voie de développement ou en émergence en procédant à une approche macro-régionale.
Une sortie de terrain dans le val inondable d’Orléans rendra plus concrète la complexité du risque.</t>
  </si>
  <si>
    <t>Le cours présente dans un premier temps les grands milieux naturels et anthropisés de la Russie et souligne leur remarquable zonalité (toundra sur pergélisol, taïga sur podzol, steppe sur tchernoziom, semi-désert). Les liens écosystémiques sont montrés entre phytogéographie, zoogéographie, pédologie, climatologie, hydrologie et géomorphologie dans chaque zone et domaine. Puis un changement d'échelles focalise sur les marges originales (milieu pontique des bords de la mer Noire, mission de la mousson russe en Extrême-Orient). Les liens avec la mise en valeur humaine sont montrés (grandes cultures sur steppe, exploitation forestière de la taïga, défrichement et importance de la clairière, du polié, dans la civilisation russe).
Le cous présente dans un second temps les politiques environnementales de la Russie, l'histoire des aires protégées et les spécificités russes, le rôle des savants russes dans la création du concept de développement durable avant la lettre (Dokoutchaev, Vernadski, etc.).
Les travaux dirigés initient à la langue russe en géographie et permettent à l'étudiant débutant de déchiffrer et comprendre une légende de carte et une table des matières de livres de géographie écrites en cyrillique. Des commentaires de textes français sont proposés en lien avec l'actualité environnementale et écologique et en critiquant le discours.</t>
  </si>
  <si>
    <t>Cet enseignement interroge la place des sociétés humaines dans la transformation des biocénoses et plus généralement les grands problèmes liés aux atteintes l'environnement. Il examine les conflits liés à la protection de l'environnement et les politiques internationales, nationales ou locales liées à leur résolution.
Les rapports entre les sociétés humaines et les milieux naturels sont abordés en deux temps. D'une part, après une introduction consacrée à la difficile définition de l'environnement et à celle de la biodiversité, l'étude de quelques thèmes choisis dans l'actualité (érosion de la biodiversité, changement climatique, place des espèces sauvages dans les territoires ruraux comme le loup ou l'ours...) fournit les éléments de réflexion, sinon théorique du moins globale, sur la protection de la nature et montrer la gravité des agressions contemporaines. D'autre part, l'analyse des paysages tempérés et méditerranéens révèle l'ampleur des actions anthropiques anciennes et pondère, dans les espaces occupés par l'homme depuis des millénaires, la notion de climax et de "nature naturelle". Dès lors, la nécessaire gestion des milieux dits naturels, suppose non seulement l'inventaire de leurs richesses mais aussi l'identification des acteurs sociaux d'hier et d'aujourd'hui, la compréhension de leurs exigences et de leurs conflits. C'est pourquoi cet enseignement examinera ensuite les politiques de protection de la nature et de l'environnement et les conflits se nouant entre des acteurs aux motivations et aux échelles d'action dissemblables. En cela, il se veut une introduction à l'écologie politique.</t>
  </si>
  <si>
    <t>Afin de compléter la formation théorique prodiguée à l'étudiant durant son cursus, un passage d'initiation par une phase pratique est résolument adapté à notre formation. L’UE passe  d’abord par une phase théorique destinée à donner les fondamentaux aux étudiants sur la définition de la mission, de la détermination du territoire de l’étude, de la construction 
de protocoles et finalement du choix des méthodes. Cette première approche reste en 
adéquation avec la commande formulée au départ et sur laquelle les étudiants plancheront sur la problématisation.  A l’issue de cette phase, une préparation à la sortie et 
à la pratique de terrain est présentée avec des exemples concrets extraits des travaux 
de recherche menés au laboratoire du CEDETE et/ou d’expérience d’autres géographes 
de terrain ; elle offre aux étudiants une vision claire des attentes du terrain.
L’UE se termine par un passage pratique d’une durée limitée sur le terrain dans la région centre en traitant plusieurs thématiques afin de donner une vision relativement 
exhaustive des missions qui les attendent sur le plan professionnel pour ceux qui s’inscrivent dans une temporalité courte ou sur le plan scientifique pour ceux qui s’orientent 
vers une poursuite d’étude en Master en vue d’études doctorales ultérieures.</t>
  </si>
  <si>
    <t>L’excursion pédagogique est une étape indispensable à la formation du géographe car 
elle permet, à partir d’un stage d’une semaine de terrain, de procéder à un diagnostic 
territorial couvrant l’ensemble du champ disciplinaire de la discipline (géographie humaine, physique, régionale et utilisation de l’ensemble des techniques et savoir-faire 
acquis en L1, L2 et L3).</t>
  </si>
  <si>
    <t>L’enseignement d’Allemand pour spécialistes des autres disciplines travaille sur toutes les  compétences écrites et orales et est organisé par groupes de niveau (A2/2 à B1+).</t>
  </si>
  <si>
    <t>L'UE est consacrée à la pratique du développement territorial, telle qu'elle se réalise en France à l'échelle locale et/ou régionale. A partir d'études de cas, de témoignages d'acteurs, les étudiants se familiarisent avec la terminologie et les problématiques du développement territorial.
Plusieurs questions liées au thème et à la pratique du développement territorial sont ainsi abordés :
Entre développement et croissance, nouvelle géographie de l'espace français.
Développement territorial : entre principes d'équité, d'égalité et d'efficience.
Les échelles du développement territorial.
La spatialité du développement territorial : le regard du géographe.
La gouvernance du développement territorial.</t>
  </si>
  <si>
    <t>Le module SIG pour les étudiants de 3e année de licence aborde les notions et les fondements théoriques et pratique des SIG dans le domaine de l'environnement et aux problèmatiques des territoires de l'eau notamment :
- les SIG : notions de base ;
- système de projections des données géographiques ;
- les formats de données ;
- données à référence spatiale et sémantique ;
- requêtes attributaires et spatiales des données géographiques ;
- mise en page, analyse cartographique et thématique ;
Les travaux dirigés sont mis en oeuvre avec le logiciel SIG QGIS.</t>
  </si>
  <si>
    <t>Cette UE traitera des affrontements religieux en Europe aux 16ème-147ème siècles. Ces conflits seront étudiés en France, dans l'Empire, aux Pays-Bas, en Angleterre, dans les territoires suisses, mais également en Italie et en Espagne. Si les oppositions entre catholiques et protestants seront au centre de la réflexion, les oppositions internes aux deux confessions, ainsi que le rapport aux  musulmans dans le monde ibérique seront abordés. Les différences doctrinales, la confessionalisation, l'iconoclasme, la relation entre politique et religion seront quelques-uns des thèmes traités dans cette UE.</t>
  </si>
  <si>
    <t>Découvrir quelques sous-domaines de la psychologie et de la sociologie, leurs démarches et leurs objets d'études.
Décrire et analyser des situations scolaires (issues du 1er et du 2nd degré) à partir de vidéos et de productions d'élèves.</t>
  </si>
  <si>
    <t>S’il est vrai qu’il n’existe qu’un déterminisme de relation en géographie, les transports 
jouent un rôle structurant sur les territoires. S’efforçant de concilier l’ubiquité de la demande et les coûts du franchissement de la distance, contraints par la géographie et le 
climat, les systèmes de transports font partie des clés de compréhension des systèmes 
de peuplement et de la géographie économique à toutes les échelles. Ce cours étudie 
les systèmes et réseaux de transports dans le monde contemporain et leurs métamorphoses, source de convergence spatio-temporelle. Celle-ci est la clé de la mondialisation  depuis deux siècles.  Les systèmes et réseaux de transport éclairent les  logiques de localisation qu’ils  transforment.  Leur rôle est déterminant dans la géographie  du  développement. Ils soulèvent des enjeux géopolitiques et environnementaux majeurs. 
Ils  sont  au  cœur  des  grandes  questions  d’aménagement  régional  qui  se  posent  aujourd’hui.  Des  études  de  cas  dans  le  monde  entier avec  un  accent  particulier  posé sur le Monde Occidental (Europe et Amérique du Nord) permettront d’approfondir ces 
concepts dans le cadre des travaux dirigés.</t>
  </si>
  <si>
    <t>Structurée autour de cours magistraux et de travaux dirigés, l'UE interroge la régulation des problématiques environnementales au travers d'une analyse de la gouvernance. Processus de coordination, multiniveaux (international, national, local) et multi-acteurs, la gouvernance environnementale transforme la gestion de l'environnement depuis une approche sectorielle vers une gestion qui se veut intégrée.
Il s'agira d'interroger ce terme de gouvernance devenu incontournable en particulier dans le domaine de l'actuion environnementale, de comprendre les processus qu'elle recouvre, à différentes échelles, et saisir les réseaux d'acteurs qui interviennent dans l'action environnementale. La notion sera ainsi définie,discutée et analysée à partir d'exemples thématiques (air, déchets, eau, etc.) pris dans différents contextes culturels et sociaux.
Une attention particulière sera portée aux dispositifs de la gouvernance, ainsi que sur la place croissante accordée à la participation du public dans la décision environnementale. Seront également abordés les rapports de pouvoirs entre les acteurs afin d'ouvrir l'enseignement sur une appréhension des inégalités et de la justice environnementale.</t>
  </si>
  <si>
    <t>Le cours introduit d'abord la notion, assez récente, de territoire de l'eau, en montrant qu'il s'agit d'une hydrologie sociale et, surtout politique, dans le sens d'une conduite concertée de la gestion de l'eau sur un territoire administratif donné. Plusieurs types de ces territoires sont envisagés, en montrant que, au moins en Europe et en France, la délimitation du bassin versant est essentielle. Le cours montre ensuite l'évolution de la notion de territoire de l'eau vers une hydrologie plus culturelle et patrimoniale.
Le cours révise aussi des connaissances plus en rapport avec la géographie physique, dans le sens où les politiques de gestion de l'eau sont très liées à la volonté de préserver la ressource en eau (aspects quantitatifs, bilans hydrologiques) et la qualité de l'eau (eutrophisation, pollution au sens strict).
Les travaux dirigés se penchent concrètement sur des exemples de SDAGE et de SAGE, décortiquent les textes de loi (DCE-2000 sur l'eau pour l'Union européenne, LEMA de 2006 pour la France), et analysent de façon critique les politiques des agences de l'eau. La rédaction d'un article par groupe de 3 étudiants viendra ponctuer cet ensemble réflexions.</t>
  </si>
  <si>
    <t>Usine du monde, la Chine est devenue le premier pollueur de la planète. En même temps, elle déploie des efforts considérables en faveur d'un développement plus durable et s'affirme comme leader et laboratoire mondial des écothechnologies. Les travailleurs migrants forment un immense sous-prolétariat tandis que certains riches chinois vivent dans des gated communities de villas de luxe, voire de châteaux. Entre ces images et réalités contradictoires, la spécificité de la question du développement durable en Chine tient à la multiplicité, à la complexité et à l'immensité des défis auxquels ce gérant territorial, démographique et économique est confronté : inégalités sociales hors-normes, automobilisation et urbanisation accélérées, difficile protection de la biodiversité, fréquence et ampleur des risques naturels (sécheresses, inondations, désertification...), insuffisance des ressources alimentaires, minières et énergétiques. Compte tenu de l'échelle du pays et de son statut d'hyperpuissance émergente, la question du développement durable n'est pas seulement un défi pour la Chine elle-même, mais aussi un enjeu majeur pour la planète toute entière. Au-delà du cas chinois, cet enseignement se veut également une initiation à la question théorique de l'articulation entre processus d'émergence et transition écologique.</t>
  </si>
  <si>
    <t>Le cours présente l'histoire de la géographie et l'évolution de ces principaux concepts et outils. Il vise à illustrer les processus des mutations des paradigmes scientifiques et la manière dont un savoir acquiert le statut de science et est transmis, notamment par l'école. Au-delà, il s'agit d'éclairer les principaux enjeux et les perspectives de la géographie contemporaine. Les TD s'attachent à approfondir certaines thématiques et les principaux modèles et théories de l'organisation de l'espace.
Cet enseignement a pour objectif l'actualisation et l'approfondissement de la culture générale dans le domaine de l'histoire des idées ainsi que l'acquisition de bases en matière de didactique de la géographie. Il vise un approfondissement des savoir-faire en matière d'argumentation et de théorisation.</t>
  </si>
  <si>
    <t>Ce cours étudie la mise en tourisme et les impacts divers de la fréquentation touristique sur les territoires et leur aménagement en vue de renforcer leur attractivité vis-à-vis des visiteurs domestiques et internationaux ou de limiter les effets collatéraux indésirables de cette activité. Tous les territoires, y compris les plus délaissés, peuvent être mis en tourisme, que ce soit en valorisant leur patrimoine culturel ou naturel ou simplement à la suite d'investissements qui créent des enclaves touristiques ex-nihilo, avec leurs environnements de simulacre (type Disneyland). La mise en toursiem du territoire requiert des aménagements substantiels : on étudiera l'impact des aménagements touristiques sur les transports, l'industrie de l'hospitalité et l'urbanisation du territoire, particulièrement sur les littéraux maritimes et lacustres, le développement de l'industrie des loisirs et des services associés à la consommation des visiteurs tant domestiques qu'étrangers, avec une attention soutenue aux formes émergentes de tourisme avec l'évolution des modes de consommation. Un point sera fait également sur la protection de l'environnement, l'émergence de tourisme de niche et alternatif et ses paradoxes. A l'heure de la mondialisation touristique, un point sera fait sur la place du tourisme dans le développement des pays du Sud global.
Les travaux dirigés permettront aux étudiants de réaliser des études de cas à partir d'ensembles de documents.</t>
  </si>
  <si>
    <t>A l'heure où les outils informatiques et plus particulièrement des systèmes d'information géographique se démocratisent, l'accès à ces techniques permet de produire de la données rapidement et en quantité non négligeable. Cette rapidité d'exécution n'est pas sans poser de problème de méthodes et de validité des infromations générées. L'environnement est une question cruciale qui bénéficie à l'instar des autres thématiques à caractère sociétale, l'hydrologie bénéficie amplement de ces nouvelles techniques. Afin de faciliter l'usage de ces nouvelles techniques au domaine de l'eau et préparer l'étudiant à un Master spécialisé dans le domaine, l'intégration de Systèmes d'Information Géographique ayant un mode de représentation image s'est avérée nécessaie. L'UE présentera dans un premier temps les outils dédiés à cette thématique, tentera de faire une typologie de ces techniques et leur usage dans la création de la donnée hydrologique. Elle reposera dans un second temps sur l'utilisation de certains outils pour la définition des territoires de l'eau (bassin versant), la détermination des écoulements par la définition du réseau hydrographique et finalement par  le calcul des principaux paramètres de ces entités spatiales. L'étudiant prendra connaissance à travers cette approche des contraintes techniques liées essentiellement à la donnée à fournir, sa précision, son degré de validité. Une phase pratique de plusieurs séances de TD permettra la prise en main de certains outils performants et utiles à l'hydrologue.</t>
  </si>
  <si>
    <t>Découverte d'un métier lié à une formationen géographie au travers d'un stage d'observation obligatoire d'une durée de deux semaines en rapport avec les métiers de la géographie, de la cartographie, de l'information géographique, de l’aménagement, du développementlocal ou de l'environnement;
Remarque : le stage peut être complété par de séminaires d'intervenants professionnels.</t>
  </si>
  <si>
    <t>La démocratie aux Etats-Unis et en Europe d'une Guerre à l'autre (1914-1946).
On étudiera l'évolution du modèle démocratique (institutions, forces politiques, contre-pouvoirs, opinion…) dans les grands pays d'Europe occidentale et aux Etats-Unis, des dévuts de la Première Guerre mondiale à  la fin de la Seconde. On pourra ainsi mesurer l'impact de ses conflits et de la crise de l'entre-deux-guerres sur les différents modèles démocratiques, et leur capacité de résistance à la tentation de l'autoritarisme ou du totalitarisme.</t>
  </si>
  <si>
    <t>Etude des textes officiels et de leur mise en œuvre dans les classes.
Analyse des démarches et des outils didactiques mobilisés par les enseignants.
Analyse de manuels scolaires.
Réflexion sur les questions sensibles en histoire et en géographie.</t>
  </si>
  <si>
    <t>Pratique orale et écrite de langue vivante non spécialiste.</t>
  </si>
  <si>
    <t>L'enseignement d'allemand pour spécialistes des autres disciplines travaille sur toutes les compétences écrites et orales et est organisé par groupes de niveau (A2/2 à B1+).</t>
  </si>
  <si>
    <t>HIST</t>
  </si>
  <si>
    <t>L2 Géo parc. MEEF (CM Uniquement) , L2 Histoire, L2 Droit-Histoire</t>
  </si>
  <si>
    <t>BLOC</t>
  </si>
  <si>
    <t>LLCER</t>
  </si>
  <si>
    <t>LL2Gi8</t>
  </si>
  <si>
    <t>Période d'observation en en milieu scolaire S4</t>
  </si>
  <si>
    <t>1h00</t>
  </si>
  <si>
    <t>LLA4O02</t>
  </si>
  <si>
    <t>LCLA4UO2</t>
  </si>
  <si>
    <t>PAV4UL01
LLA4O01</t>
  </si>
  <si>
    <t>LL3Gi8</t>
  </si>
  <si>
    <t>INSPE</t>
  </si>
  <si>
    <t>EYMAR Marcos</t>
  </si>
  <si>
    <t>écrit 1h30 + oral 15 min</t>
  </si>
  <si>
    <r>
      <t>ESPE- L3 LEA parc.</t>
    </r>
    <r>
      <rPr>
        <sz val="10"/>
        <color rgb="FFFF0000"/>
        <rFont val="Arial"/>
        <family val="2"/>
      </rPr>
      <t xml:space="preserve"> MEEF 1, </t>
    </r>
    <r>
      <rPr>
        <strike/>
        <sz val="10"/>
        <color rgb="FFFF0000"/>
        <rFont val="Arial"/>
        <family val="2"/>
      </rPr>
      <t>L3 Lettres parc. MEEF 1</t>
    </r>
    <r>
      <rPr>
        <sz val="10"/>
        <rFont val="Arial"/>
        <family val="2"/>
      </rPr>
      <t>, L3 Histoire parc. MEEF, L3 Géo parc. MEEF, L3 SDL parc. MEF-FLM et LSF</t>
    </r>
  </si>
  <si>
    <r>
      <t xml:space="preserve">Volume horaire
</t>
    </r>
    <r>
      <rPr>
        <b/>
        <sz val="11"/>
        <color rgb="FFFF0000"/>
        <rFont val="Arial"/>
        <family val="2"/>
      </rPr>
      <t>Hypothèse 1 =  port du masque sans distanciation</t>
    </r>
    <r>
      <rPr>
        <b/>
        <sz val="11"/>
        <color indexed="8"/>
        <rFont val="Arial"/>
        <family val="2"/>
      </rPr>
      <t xml:space="preserve">
Sauf information contraire et pour toutes les formations : volume horaire identique avec enseignement hybride, présentiel et distanciel (synchrone et/ou asynchrone). Si confinement = distanciel</t>
    </r>
  </si>
  <si>
    <t>HYBRIDE</t>
  </si>
  <si>
    <t>DISTANCIEL</t>
  </si>
  <si>
    <r>
      <t xml:space="preserve">Volume horaire
</t>
    </r>
    <r>
      <rPr>
        <b/>
        <sz val="11"/>
        <color rgb="FFFF0000"/>
        <rFont val="Arial"/>
        <family val="2"/>
      </rPr>
      <t>Hypothèse 2 = distanciation &gt; 1m+ port du masque</t>
    </r>
    <r>
      <rPr>
        <b/>
        <sz val="11"/>
        <color theme="1"/>
        <rFont val="Arial"/>
        <family val="2"/>
      </rPr>
      <t xml:space="preserve">
Sauf information contraire et pour toutes les formations : volume horaire identique avec enseignement hybride, présentiel et distanciel (synchrone et/ou asynchrone). Si confinement = distanciel</t>
    </r>
  </si>
  <si>
    <t>CT / Oral / 0h30</t>
  </si>
  <si>
    <t>100% CT DOSSIER</t>
  </si>
  <si>
    <t>100% CC</t>
  </si>
  <si>
    <t xml:space="preserve">100% CT ; écrit sans durée limitée ; dépot sujet et copie sur Celene </t>
  </si>
  <si>
    <t xml:space="preserve">100% CT= DM devoir maison en temps libre
plusieurs  jours pour composer
dépôt sujet et copie sur CELENE </t>
  </si>
  <si>
    <t>20
moitié des effectifs CM n° 1 et inverse CM n° 2 ; enregistrement video ou audio du CM pour ceux qui n'y assisteraient pas.</t>
  </si>
  <si>
    <t>100% CC-DM-Celene</t>
  </si>
  <si>
    <t>100% CT-DM-Celene</t>
  </si>
  <si>
    <t xml:space="preserve">100% CT DM dépôt CELENE devoir-PDF </t>
  </si>
  <si>
    <t>100% CT = DM devoir maison en temps libre
dépôt sujet sur CELENE</t>
  </si>
  <si>
    <t>100% CT= DM devoir maison en temps libre
dépôt sujet sur CELENE</t>
  </si>
  <si>
    <t>100% CT = DM devoir maison en temps libre dépôt sujet et devoirs sur CELENE</t>
  </si>
  <si>
    <t>100%CT  DM devoir maison
dépôt sujet et devoirs sur CELENE</t>
  </si>
  <si>
    <t>100% CT= DM devoir maison en temps libre
dépôt sujet et devoirs sur CELENE</t>
  </si>
  <si>
    <t>100% CT DM / dépôt copie sur CELENE / devoir-pdf</t>
  </si>
  <si>
    <t xml:space="preserve">100% CT = DM devoir maison en temps libre
dépôt sujet et restitution sur CELENE </t>
  </si>
  <si>
    <t xml:space="preserve">100% CT
DM devoir maison
dépôt sujet et restitution sur CELENE </t>
  </si>
  <si>
    <t xml:space="preserve">100% CT= DM devoir maison en temps libre
plusieurs jours pour composer
dépôt sujet et restitution sur CELENE </t>
  </si>
  <si>
    <t>100% CC. 50% oral à distance, 50% DM écrit</t>
  </si>
  <si>
    <t>100% CT oral à distance</t>
  </si>
  <si>
    <t xml:space="preserve">100 % CC :
- si hybridation : au moins une épreuve en présentiel (+ CELENE)
- si distanciel : via CELENE </t>
  </si>
  <si>
    <t>100 % CT devoir écrit avec machine de 2h00
- si hybridation :en présentiel
- si distanciel : via CELENE</t>
  </si>
  <si>
    <t>100% CC DOSSIER</t>
  </si>
  <si>
    <t>100% CT DM dépôt Celene devoir-PDF</t>
  </si>
  <si>
    <t>100% CT Ecrit</t>
  </si>
  <si>
    <t>100% CC dont DEVOIR MAISON</t>
  </si>
  <si>
    <t>100% CT
DEVOIR MAISON</t>
  </si>
  <si>
    <t>100% CC ecrit et/ou oral en présentiel ou en ligne temps limité</t>
  </si>
  <si>
    <t>100% CT écrit et/ou oral en presentiel ou ligne en temps limité  (écrit =2h ou oral 15mins)</t>
  </si>
  <si>
    <t>100% CT oral à distance 15 min. Contacter enseignant au préalable par téléphone</t>
  </si>
  <si>
    <t>DM sans temps limité, 
dépôt sujet sur CELENE le xx/06,
copie à rendre au plus tard le xx/06 sur mon adresse email emiliejanton@yahoo.fr, cmasarrre@yahoo.fr</t>
  </si>
  <si>
    <t xml:space="preserve">MODALITES EPREUVE(S) REMPLACEMENT HYPOTHESE 1 SESSION 1
Préciser : 
1) quotité CC / CT
2) nature (DM ou Test en ligne ou QCM) et durée épreuve
3) si dépôt sujet et copie par mail ou sur CELENE
4) si temps limité ou non </t>
  </si>
  <si>
    <t xml:space="preserve">MODALITES EPREUVE(S) REMPLACEMENT HYPOTHESE 1  SESSION DE RATTRAPAGE
Préciser : 
1) nature (DM ou Test en ligne ou QCM) et durée épreuve
2) si dépôt sujet et copie par mail ou sur CELENE
3) si temps limité ou non </t>
  </si>
  <si>
    <t xml:space="preserve">MODALITES EPREUVE(S) REMPLACEMENT HYPOTHESE 2  SESSION 1
Préciser : 
1) quotité CC / CT
2) nature (DM ou Test en ligne ou QCM) et durée épreuve
3) si dépôt sujet et copie par mail ou sur CELENE
4) si temps limité ou non </t>
  </si>
  <si>
    <t xml:space="preserve">MODALITES EPREUVE(S) REMPLACEMENT HYPOTHESE 2  SESSION DE RATTRAPAGE
Préciser : 
1) nature (DM ou Test en ligne ou QCM) et durée épreuve
2) si dépôt sujet et copie par mail ou sur CELENE
3) si temps limité ou non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</si>
</sst>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General"/>
    <numFmt numFmtId="165" formatCode="0\ %"/>
  </numFmts>
  <fonts count="86" x14ac:knownFonts="1">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0"/>
      <color indexed="17"/>
      <name val="Arial"/>
      <family val="2"/>
    </font>
    <font>
      <b/>
      <sz val="14"/>
      <color indexed="8"/>
      <name val="Calibri"/>
      <family val="2"/>
    </font>
    <font>
      <b/>
      <sz val="10"/>
      <color indexed="12"/>
      <name val="Arial"/>
      <family val="2"/>
    </font>
    <font>
      <b/>
      <sz val="10"/>
      <color rgb="FFFF0000"/>
      <name val="Arial"/>
      <family val="2"/>
    </font>
    <font>
      <sz val="10"/>
      <name val="Arial"/>
      <family val="2"/>
    </font>
    <font>
      <b/>
      <sz val="12"/>
      <color indexed="8"/>
      <name val="Calibri"/>
      <family val="2"/>
    </font>
    <font>
      <b/>
      <sz val="10"/>
      <name val="Arial"/>
      <family val="2"/>
    </font>
    <font>
      <sz val="11"/>
      <name val="Calibri"/>
      <family val="2"/>
      <scheme val="minor"/>
    </font>
    <font>
      <b/>
      <i/>
      <sz val="10"/>
      <name val="Arial"/>
      <family val="2"/>
    </font>
    <font>
      <sz val="11"/>
      <color rgb="FFFF0000"/>
      <name val="Calibri"/>
      <family val="2"/>
      <scheme val="minor"/>
    </font>
    <font>
      <b/>
      <sz val="11"/>
      <color theme="1"/>
      <name val="Calibri"/>
      <family val="2"/>
      <scheme val="minor"/>
    </font>
    <font>
      <sz val="10"/>
      <color rgb="FFFF0000"/>
      <name val="Arial"/>
      <family val="2"/>
    </font>
    <font>
      <sz val="11"/>
      <color rgb="FFFF0000"/>
      <name val="Calibri"/>
      <family val="2"/>
    </font>
    <font>
      <b/>
      <sz val="11"/>
      <color rgb="FFFF0000"/>
      <name val="Calibri"/>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theme="1"/>
      <name val="Calibri"/>
      <family val="2"/>
    </font>
    <font>
      <b/>
      <sz val="9"/>
      <color theme="1"/>
      <name val="Arial"/>
      <family val="2"/>
    </font>
    <font>
      <sz val="11"/>
      <color rgb="FF000000"/>
      <name val="Arial"/>
      <family val="2"/>
    </font>
    <font>
      <sz val="11"/>
      <color theme="1"/>
      <name val="Calibri"/>
      <family val="2"/>
      <scheme val="minor"/>
    </font>
    <font>
      <sz val="12"/>
      <color indexed="8"/>
      <name val="Verdan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sz val="11"/>
      <color rgb="FF000000"/>
      <name val="Calibri"/>
      <family val="2"/>
      <charset val="1"/>
    </font>
    <font>
      <b/>
      <sz val="11"/>
      <color rgb="FF000000"/>
      <name val="Arial"/>
      <family val="2"/>
    </font>
    <font>
      <sz val="11"/>
      <name val="Calibri"/>
      <family val="2"/>
    </font>
    <font>
      <sz val="11"/>
      <name val="Arial"/>
      <family val="2"/>
    </font>
    <font>
      <b/>
      <sz val="11"/>
      <color rgb="FFFF0000"/>
      <name val="Arial"/>
      <family val="2"/>
    </font>
    <font>
      <sz val="11"/>
      <color rgb="FFFF0000"/>
      <name val="Arial"/>
      <family val="2"/>
    </font>
    <font>
      <b/>
      <sz val="14"/>
      <color indexed="8"/>
      <name val="Arial"/>
      <family val="2"/>
    </font>
    <font>
      <b/>
      <sz val="11"/>
      <color theme="1"/>
      <name val="Arial"/>
      <family val="2"/>
    </font>
    <font>
      <sz val="11"/>
      <color indexed="8"/>
      <name val="Arial"/>
      <family val="2"/>
    </font>
    <font>
      <b/>
      <sz val="11"/>
      <color indexed="8"/>
      <name val="Arial"/>
      <family val="2"/>
    </font>
    <font>
      <sz val="10"/>
      <color theme="1"/>
      <name val="Arial"/>
      <family val="2"/>
    </font>
    <font>
      <b/>
      <sz val="14"/>
      <color theme="1"/>
      <name val="Arial"/>
      <family val="2"/>
    </font>
    <font>
      <sz val="11"/>
      <color theme="1"/>
      <name val="Arial"/>
      <family val="2"/>
    </font>
    <font>
      <sz val="12"/>
      <name val="Arial"/>
      <family val="2"/>
    </font>
    <font>
      <b/>
      <sz val="10"/>
      <color theme="1"/>
      <name val="Arial"/>
      <family val="2"/>
    </font>
    <font>
      <b/>
      <sz val="14"/>
      <color rgb="FFFF0000"/>
      <name val="Arial"/>
      <family val="2"/>
    </font>
    <font>
      <sz val="12"/>
      <color rgb="FFFF0000"/>
      <name val="Verdana"/>
      <family val="2"/>
    </font>
    <font>
      <b/>
      <sz val="14"/>
      <name val="Arial"/>
      <family val="2"/>
    </font>
    <font>
      <b/>
      <sz val="11"/>
      <name val="Arial"/>
      <family val="2"/>
    </font>
    <font>
      <sz val="12"/>
      <name val="Verdana"/>
      <family val="2"/>
    </font>
    <font>
      <u/>
      <sz val="11"/>
      <color theme="10"/>
      <name val="Calibri"/>
      <family val="2"/>
      <scheme val="minor"/>
    </font>
    <font>
      <sz val="14"/>
      <name val="Arial"/>
      <family val="2"/>
    </font>
    <font>
      <strike/>
      <sz val="10"/>
      <color rgb="FFFF0000"/>
      <name val="Arial"/>
      <family val="2"/>
    </font>
    <font>
      <sz val="10"/>
      <name val="Arial"/>
      <family val="2"/>
      <charset val="1"/>
    </font>
    <font>
      <b/>
      <sz val="12"/>
      <color rgb="FFFF0000"/>
      <name val="Arial"/>
      <family val="2"/>
    </font>
    <font>
      <sz val="12"/>
      <color rgb="FFFF0000"/>
      <name val="Arial"/>
      <family val="2"/>
    </font>
    <font>
      <sz val="10"/>
      <color rgb="FF000000"/>
      <name val="Arial"/>
      <family val="2"/>
    </font>
  </fonts>
  <fills count="66">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indexed="12"/>
        <bgColor auto="1"/>
      </patternFill>
    </fill>
    <fill>
      <patternFill patternType="solid">
        <fgColor theme="3" tint="0.39997558519241921"/>
        <bgColor indexed="64"/>
      </patternFill>
    </fill>
    <fill>
      <patternFill patternType="solid">
        <fgColor rgb="FF00FFFF"/>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6699FF"/>
        <bgColor indexed="64"/>
      </patternFill>
    </fill>
    <fill>
      <patternFill patternType="solid">
        <fgColor theme="0"/>
        <bgColor indexed="64"/>
      </patternFill>
    </fill>
    <fill>
      <patternFill patternType="solid">
        <fgColor rgb="FF00B0F0"/>
        <bgColor indexed="64"/>
      </patternFill>
    </fill>
    <fill>
      <patternFill patternType="solid">
        <fgColor indexed="13"/>
        <bgColor auto="1"/>
      </patternFill>
    </fill>
    <fill>
      <patternFill patternType="solid">
        <fgColor rgb="FFFFFF00"/>
        <bgColor indexed="64"/>
      </patternFill>
    </fill>
    <fill>
      <patternFill patternType="solid">
        <fgColor indexed="9"/>
        <bgColor indexed="64"/>
      </patternFill>
    </fill>
    <fill>
      <patternFill patternType="solid">
        <fgColor rgb="FFFEDEF8"/>
        <bgColor indexed="64"/>
      </patternFill>
    </fill>
    <fill>
      <patternFill patternType="solid">
        <fgColor rgb="FFCCCCFF"/>
        <bgColor indexed="64"/>
      </patternFill>
    </fill>
    <fill>
      <patternFill patternType="solid">
        <fgColor rgb="FFCCFFCC"/>
        <bgColor indexed="64"/>
      </patternFill>
    </fill>
    <fill>
      <patternFill patternType="solid">
        <fgColor rgb="FFFDEEE3"/>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DFE"/>
        <bgColor rgb="FFE2FDFE"/>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3CB"/>
        <bgColor indexed="64"/>
      </patternFill>
    </fill>
    <fill>
      <patternFill patternType="solid">
        <fgColor rgb="FFDCE6F2"/>
        <bgColor rgb="FFDBEEF4"/>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FFF3CB"/>
      </patternFill>
    </fill>
    <fill>
      <patternFill patternType="solid">
        <fgColor rgb="FFB9CDE5"/>
        <bgColor rgb="FFCCCCFF"/>
      </patternFill>
    </fill>
    <fill>
      <patternFill patternType="solid">
        <fgColor rgb="FFFFFF00"/>
        <bgColor rgb="FFB9CDE5"/>
      </patternFill>
    </fill>
    <fill>
      <patternFill patternType="solid">
        <fgColor rgb="FFFFFF00"/>
        <bgColor rgb="FFCCCCFF"/>
      </patternFill>
    </fill>
    <fill>
      <patternFill patternType="solid">
        <fgColor rgb="FFFFFF00"/>
        <bgColor rgb="FF000000"/>
      </patternFill>
    </fill>
  </fills>
  <borders count="18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9"/>
      </left>
      <right/>
      <top style="thin">
        <color indexed="8"/>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style="thin">
        <color indexed="64"/>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right style="thin">
        <color auto="1"/>
      </right>
      <top style="thin">
        <color auto="1"/>
      </top>
      <bottom style="thin">
        <color auto="1"/>
      </bottom>
      <diagonal/>
    </border>
    <border>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indexed="64"/>
      </bottom>
      <diagonal/>
    </border>
    <border>
      <left style="thin">
        <color indexed="8"/>
      </left>
      <right/>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right style="thin">
        <color indexed="64"/>
      </right>
      <top/>
      <bottom style="thin">
        <color indexed="8"/>
      </bottom>
      <diagonal/>
    </border>
    <border>
      <left style="thin">
        <color auto="1"/>
      </left>
      <right style="medium">
        <color auto="1"/>
      </right>
      <top style="thin">
        <color auto="1"/>
      </top>
      <bottom style="thin">
        <color auto="1"/>
      </bottom>
      <diagonal/>
    </border>
    <border>
      <left/>
      <right style="medium">
        <color auto="1"/>
      </right>
      <top style="thin">
        <color indexed="8"/>
      </top>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style="thin">
        <color indexed="8"/>
      </top>
      <bottom style="thin">
        <color indexed="8"/>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auto="1"/>
      </right>
      <top style="thin">
        <color indexed="64"/>
      </top>
      <bottom style="thin">
        <color indexed="64"/>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medium">
        <color auto="1"/>
      </right>
      <top style="thin">
        <color indexed="8"/>
      </top>
      <bottom/>
      <diagonal/>
    </border>
    <border>
      <left style="medium">
        <color auto="1"/>
      </left>
      <right/>
      <top style="thin">
        <color indexed="8"/>
      </top>
      <bottom style="thin">
        <color indexed="8"/>
      </bottom>
      <diagonal/>
    </border>
    <border>
      <left/>
      <right style="medium">
        <color auto="1"/>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medium">
        <color auto="1"/>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auto="1"/>
      </right>
      <top/>
      <bottom style="thin">
        <color indexed="8"/>
      </bottom>
      <diagonal/>
    </border>
    <border>
      <left/>
      <right style="thin">
        <color indexed="8"/>
      </right>
      <top style="thin">
        <color indexed="8"/>
      </top>
      <bottom/>
      <diagonal/>
    </border>
    <border>
      <left/>
      <right style="medium">
        <color auto="1"/>
      </right>
      <top/>
      <bottom style="thin">
        <color indexed="8"/>
      </bottom>
      <diagonal/>
    </border>
    <border>
      <left style="medium">
        <color auto="1"/>
      </left>
      <right/>
      <top style="thin">
        <color indexed="8"/>
      </top>
      <bottom/>
      <diagonal/>
    </border>
    <border>
      <left style="medium">
        <color indexed="64"/>
      </left>
      <right/>
      <top style="thin">
        <color indexed="64"/>
      </top>
      <bottom style="thin">
        <color indexed="64"/>
      </bottom>
      <diagonal/>
    </border>
    <border>
      <left/>
      <right style="medium">
        <color auto="1"/>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diagonal/>
    </border>
    <border>
      <left/>
      <right style="thin">
        <color auto="1"/>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style="thin">
        <color indexed="64"/>
      </left>
      <right/>
      <top/>
      <bottom style="thin">
        <color indexed="8"/>
      </bottom>
      <diagonal/>
    </border>
    <border>
      <left/>
      <right style="thin">
        <color indexed="64"/>
      </right>
      <top style="thin">
        <color indexed="64"/>
      </top>
      <bottom style="thin">
        <color indexed="64"/>
      </bottom>
      <diagonal/>
    </border>
    <border>
      <left style="thin">
        <color indexed="8"/>
      </left>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auto="1"/>
      </bottom>
      <diagonal/>
    </border>
    <border>
      <left/>
      <right style="medium">
        <color indexed="64"/>
      </right>
      <top/>
      <bottom style="thin">
        <color indexed="64"/>
      </bottom>
      <diagonal/>
    </border>
  </borders>
  <cellStyleXfs count="21285">
    <xf numFmtId="0" fontId="0" fillId="0" borderId="0"/>
    <xf numFmtId="0" fontId="17" fillId="0" borderId="0"/>
    <xf numFmtId="0" fontId="41" fillId="19" borderId="33">
      <alignment horizontal="left" vertical="center" wrapText="1"/>
    </xf>
    <xf numFmtId="0" fontId="4" fillId="0" borderId="0" applyNumberFormat="0" applyFill="0" applyBorder="0" applyProtection="0">
      <alignment vertical="top" wrapText="1"/>
    </xf>
    <xf numFmtId="0" fontId="43" fillId="0" borderId="0" applyNumberFormat="0" applyFill="0" applyBorder="0" applyProtection="0">
      <alignment vertical="top" wrapText="1"/>
    </xf>
    <xf numFmtId="0" fontId="42" fillId="0" borderId="0"/>
    <xf numFmtId="9" fontId="42" fillId="0" borderId="0" applyFont="0" applyFill="0" applyBorder="0" applyAlignment="0" applyProtection="0"/>
    <xf numFmtId="0" fontId="44" fillId="0" borderId="0" applyNumberFormat="0" applyFill="0" applyBorder="0" applyAlignment="0" applyProtection="0"/>
    <xf numFmtId="0" fontId="45" fillId="0" borderId="34" applyNumberFormat="0" applyFill="0" applyAlignment="0" applyProtection="0"/>
    <xf numFmtId="0" fontId="46" fillId="0" borderId="35" applyNumberFormat="0" applyFill="0" applyAlignment="0" applyProtection="0"/>
    <xf numFmtId="0" fontId="47" fillId="0" borderId="36"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1" fillId="23" borderId="37" applyNumberFormat="0" applyAlignment="0" applyProtection="0"/>
    <xf numFmtId="0" fontId="52" fillId="24" borderId="38" applyNumberFormat="0" applyAlignment="0" applyProtection="0"/>
    <xf numFmtId="0" fontId="53" fillId="24" borderId="37" applyNumberFormat="0" applyAlignment="0" applyProtection="0"/>
    <xf numFmtId="0" fontId="54" fillId="0" borderId="39" applyNumberFormat="0" applyFill="0" applyAlignment="0" applyProtection="0"/>
    <xf numFmtId="0" fontId="55" fillId="25" borderId="40" applyNumberFormat="0" applyAlignment="0" applyProtection="0"/>
    <xf numFmtId="0" fontId="22" fillId="0" borderId="0" applyNumberFormat="0" applyFill="0" applyBorder="0" applyAlignment="0" applyProtection="0"/>
    <xf numFmtId="0" fontId="42" fillId="26" borderId="41" applyNumberFormat="0" applyFont="0" applyAlignment="0" applyProtection="0"/>
    <xf numFmtId="0" fontId="56" fillId="0" borderId="0" applyNumberFormat="0" applyFill="0" applyBorder="0" applyAlignment="0" applyProtection="0"/>
    <xf numFmtId="0" fontId="23" fillId="0" borderId="42" applyNumberFormat="0" applyFill="0" applyAlignment="0" applyProtection="0"/>
    <xf numFmtId="0" fontId="57"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57" fillId="50" borderId="0" applyNumberFormat="0" applyBorder="0" applyAlignment="0" applyProtection="0"/>
    <xf numFmtId="0" fontId="4" fillId="0" borderId="0" applyNumberFormat="0" applyFill="0" applyBorder="0" applyProtection="0">
      <alignment vertical="top" wrapText="1"/>
    </xf>
    <xf numFmtId="0" fontId="43" fillId="0" borderId="0" applyNumberFormat="0" applyFill="0" applyBorder="0" applyProtection="0">
      <alignment vertical="top" wrapText="1"/>
    </xf>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60" fillId="51" borderId="33">
      <alignment horizontal="center" vertical="center" wrapText="1"/>
    </xf>
    <xf numFmtId="164" fontId="58" fillId="0" borderId="0"/>
    <xf numFmtId="0" fontId="17" fillId="0" borderId="0"/>
    <xf numFmtId="0" fontId="17"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59"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9" fontId="42" fillId="0" borderId="0" applyFon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22" fillId="0" borderId="0" applyNumberFormat="0" applyFill="0" applyBorder="0" applyAlignment="0" applyProtection="0"/>
    <xf numFmtId="0" fontId="42" fillId="26" borderId="41" applyNumberFormat="0" applyFont="0" applyAlignment="0" applyProtection="0"/>
    <xf numFmtId="0" fontId="56" fillId="0" borderId="0" applyNumberFormat="0" applyFill="0" applyBorder="0" applyAlignment="0" applyProtection="0"/>
    <xf numFmtId="0" fontId="57"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57" fillId="50" borderId="0" applyNumberFormat="0" applyBorder="0" applyAlignment="0" applyProtection="0"/>
    <xf numFmtId="0" fontId="42" fillId="0" borderId="0"/>
    <xf numFmtId="0" fontId="60" fillId="51" borderId="33">
      <alignment horizontal="center" vertical="center"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1" fillId="19" borderId="33">
      <alignment horizontal="left" vertical="center" wrapText="1"/>
    </xf>
    <xf numFmtId="9" fontId="4" fillId="0" borderId="0" applyFont="0" applyFill="0" applyBorder="0" applyAlignment="0" applyProtection="0"/>
    <xf numFmtId="0" fontId="17" fillId="0" borderId="0"/>
    <xf numFmtId="0" fontId="42" fillId="0" borderId="0"/>
    <xf numFmtId="0" fontId="42" fillId="0" borderId="0"/>
    <xf numFmtId="0" fontId="17"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79" fillId="0" borderId="0" applyNumberFormat="0" applyFill="0" applyBorder="0" applyAlignment="0" applyProtection="0"/>
    <xf numFmtId="0" fontId="42" fillId="0" borderId="0"/>
    <xf numFmtId="0" fontId="46" fillId="0" borderId="35" applyNumberFormat="0" applyFill="0" applyAlignment="0" applyProtection="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26" borderId="41"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49" borderId="0" applyNumberFormat="0" applyBorder="0" applyAlignment="0" applyProtection="0"/>
    <xf numFmtId="0" fontId="42" fillId="48"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1" fillId="19" borderId="33">
      <alignment horizontal="left" vertical="center"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2" fillId="0" borderId="0"/>
    <xf numFmtId="0" fontId="42" fillId="0" borderId="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17" fillId="0" borderId="0"/>
    <xf numFmtId="0" fontId="59" fillId="0" borderId="0"/>
    <xf numFmtId="165" fontId="59" fillId="0"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6"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8"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0"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cellStyleXfs>
  <cellXfs count="996">
    <xf numFmtId="0" fontId="0" fillId="0" borderId="0" xfId="0"/>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0" fillId="0" borderId="10" xfId="0" applyBorder="1"/>
    <xf numFmtId="0" fontId="17" fillId="0" borderId="10" xfId="0" applyFont="1" applyFill="1" applyBorder="1" applyAlignment="1">
      <alignment vertical="top" wrapText="1"/>
    </xf>
    <xf numFmtId="0" fontId="17" fillId="0" borderId="10" xfId="0" applyFont="1" applyBorder="1" applyAlignment="1">
      <alignment vertical="top" wrapText="1"/>
    </xf>
    <xf numFmtId="0" fontId="17" fillId="0" borderId="10" xfId="0" applyFont="1" applyFill="1" applyBorder="1" applyAlignment="1">
      <alignment horizontal="left" vertical="top" wrapText="1" indent="1"/>
    </xf>
    <xf numFmtId="0" fontId="19" fillId="14" borderId="10" xfId="1" applyFont="1" applyFill="1" applyBorder="1" applyAlignment="1" applyProtection="1">
      <alignment horizontal="center" wrapText="1"/>
    </xf>
    <xf numFmtId="0" fontId="4" fillId="0" borderId="0" xfId="0" applyNumberFormat="1" applyFont="1" applyAlignment="1">
      <alignment vertical="center" wrapText="1"/>
    </xf>
    <xf numFmtId="0" fontId="0" fillId="0" borderId="0" xfId="0" applyFont="1" applyAlignment="1">
      <alignment vertical="center" wrapText="1"/>
    </xf>
    <xf numFmtId="1" fontId="1" fillId="3" borderId="1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6" fillId="3" borderId="15"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7" fillId="3" borderId="10" xfId="0" applyNumberFormat="1" applyFont="1" applyFill="1" applyBorder="1" applyAlignment="1">
      <alignment vertical="center" wrapText="1"/>
    </xf>
    <xf numFmtId="0" fontId="8" fillId="3" borderId="10" xfId="0" applyNumberFormat="1" applyFont="1" applyFill="1" applyBorder="1" applyAlignment="1">
      <alignment vertical="center" wrapText="1"/>
    </xf>
    <xf numFmtId="0" fontId="9" fillId="3" borderId="10" xfId="0" applyNumberFormat="1" applyFont="1" applyFill="1" applyBorder="1" applyAlignment="1">
      <alignment vertical="center" wrapText="1"/>
    </xf>
    <xf numFmtId="0" fontId="9" fillId="3" borderId="11" xfId="0" applyNumberFormat="1" applyFont="1" applyFill="1" applyBorder="1" applyAlignment="1">
      <alignment vertical="center" wrapText="1"/>
    </xf>
    <xf numFmtId="1" fontId="9" fillId="3" borderId="10" xfId="0" applyNumberFormat="1" applyFont="1" applyFill="1" applyBorder="1" applyAlignment="1">
      <alignment vertical="center" wrapText="1"/>
    </xf>
    <xf numFmtId="0" fontId="10" fillId="3" borderId="15" xfId="0" applyNumberFormat="1" applyFont="1" applyFill="1" applyBorder="1" applyAlignment="1">
      <alignment horizontal="center" vertical="center" wrapText="1"/>
    </xf>
    <xf numFmtId="1" fontId="11" fillId="3" borderId="15"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0" fillId="0" borderId="10" xfId="0" applyBorder="1" applyAlignment="1">
      <alignment vertical="center"/>
    </xf>
    <xf numFmtId="0" fontId="17" fillId="0" borderId="10" xfId="0" applyFont="1" applyFill="1" applyBorder="1" applyAlignment="1">
      <alignment vertical="center" wrapText="1"/>
    </xf>
    <xf numFmtId="0" fontId="17" fillId="0" borderId="10" xfId="0" applyFont="1" applyBorder="1" applyAlignment="1">
      <alignment vertical="center" wrapText="1"/>
    </xf>
    <xf numFmtId="0" fontId="1" fillId="10" borderId="15" xfId="0" applyNumberFormat="1" applyFont="1" applyFill="1" applyBorder="1" applyAlignment="1">
      <alignment horizontal="center" vertical="center" wrapText="1"/>
    </xf>
    <xf numFmtId="1" fontId="6" fillId="10" borderId="15" xfId="0" applyNumberFormat="1" applyFont="1" applyFill="1" applyBorder="1" applyAlignment="1">
      <alignment horizontal="center" vertical="center"/>
    </xf>
    <xf numFmtId="0" fontId="6" fillId="10" borderId="15" xfId="0" applyNumberFormat="1" applyFont="1" applyFill="1" applyBorder="1" applyAlignment="1">
      <alignment horizontal="center" vertical="center" wrapText="1"/>
    </xf>
    <xf numFmtId="1" fontId="12" fillId="10" borderId="15" xfId="0" applyNumberFormat="1" applyFont="1" applyFill="1" applyBorder="1" applyAlignment="1">
      <alignment horizontal="center" vertical="center"/>
    </xf>
    <xf numFmtId="1" fontId="6" fillId="10" borderId="15" xfId="0" applyNumberFormat="1" applyFont="1" applyFill="1" applyBorder="1" applyAlignment="1">
      <alignment horizontal="center" vertical="center" wrapText="1"/>
    </xf>
    <xf numFmtId="1" fontId="6" fillId="10" borderId="16"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1" fontId="9" fillId="0" borderId="10" xfId="0" applyNumberFormat="1" applyFont="1" applyBorder="1" applyAlignment="1">
      <alignment vertical="center" wrapText="1"/>
    </xf>
    <xf numFmtId="0" fontId="9" fillId="0" borderId="10" xfId="0" applyNumberFormat="1" applyFont="1" applyBorder="1" applyAlignment="1">
      <alignment vertical="center" wrapText="1"/>
    </xf>
    <xf numFmtId="12" fontId="9"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9" fillId="14" borderId="10" xfId="1" applyFont="1" applyFill="1" applyBorder="1" applyAlignment="1" applyProtection="1">
      <alignment horizontal="center" vertical="center" wrapText="1"/>
    </xf>
    <xf numFmtId="0" fontId="12" fillId="0" borderId="15" xfId="0" applyNumberFormat="1" applyFont="1" applyBorder="1" applyAlignment="1">
      <alignment vertical="center"/>
    </xf>
    <xf numFmtId="1" fontId="1" fillId="10" borderId="15" xfId="0" applyNumberFormat="1" applyFont="1" applyFill="1" applyBorder="1" applyAlignment="1">
      <alignment horizontal="center" vertical="center" wrapText="1"/>
    </xf>
    <xf numFmtId="0" fontId="6" fillId="0" borderId="15" xfId="0" applyNumberFormat="1" applyFont="1" applyBorder="1" applyAlignment="1">
      <alignment horizontal="left" vertical="center" wrapText="1"/>
    </xf>
    <xf numFmtId="1" fontId="12" fillId="3" borderId="15" xfId="0" applyNumberFormat="1" applyFont="1" applyFill="1" applyBorder="1" applyAlignment="1">
      <alignment vertical="center"/>
    </xf>
    <xf numFmtId="0"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vertical="center" wrapText="1"/>
    </xf>
    <xf numFmtId="0" fontId="1" fillId="0" borderId="15" xfId="0" applyNumberFormat="1" applyFont="1" applyBorder="1" applyAlignment="1">
      <alignment horizontal="left" vertical="center" wrapText="1"/>
    </xf>
    <xf numFmtId="0" fontId="7" fillId="10" borderId="10" xfId="0" applyNumberFormat="1" applyFont="1" applyFill="1" applyBorder="1" applyAlignment="1">
      <alignment horizontal="center" vertical="center" wrapText="1"/>
    </xf>
    <xf numFmtId="0" fontId="9" fillId="10" borderId="10" xfId="0" applyNumberFormat="1" applyFont="1" applyFill="1" applyBorder="1" applyAlignment="1">
      <alignment horizontal="center" vertical="center" wrapText="1"/>
    </xf>
    <xf numFmtId="1" fontId="9" fillId="10" borderId="10" xfId="0" applyNumberFormat="1" applyFont="1" applyFill="1" applyBorder="1" applyAlignment="1">
      <alignment horizontal="center" vertical="center" wrapText="1"/>
    </xf>
    <xf numFmtId="1" fontId="12" fillId="0" borderId="15" xfId="0" applyNumberFormat="1" applyFont="1" applyBorder="1" applyAlignment="1">
      <alignment vertical="center"/>
    </xf>
    <xf numFmtId="1" fontId="1" fillId="6" borderId="15" xfId="0" applyNumberFormat="1" applyFont="1" applyFill="1" applyBorder="1" applyAlignment="1">
      <alignment horizontal="center" vertical="center" wrapText="1"/>
    </xf>
    <xf numFmtId="0" fontId="7" fillId="6" borderId="10" xfId="0" applyNumberFormat="1"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2" fontId="9" fillId="6" borderId="10" xfId="0" applyNumberFormat="1" applyFont="1" applyFill="1" applyBorder="1" applyAlignment="1">
      <alignment horizontal="center" vertical="center" wrapText="1"/>
    </xf>
    <xf numFmtId="1" fontId="9" fillId="6" borderId="10" xfId="0" applyNumberFormat="1" applyFont="1" applyFill="1" applyBorder="1" applyAlignment="1">
      <alignment horizontal="center" vertical="center" wrapText="1"/>
    </xf>
    <xf numFmtId="0" fontId="9" fillId="6" borderId="10" xfId="0" applyNumberFormat="1" applyFont="1" applyFill="1" applyBorder="1" applyAlignment="1">
      <alignment vertical="center" wrapText="1"/>
    </xf>
    <xf numFmtId="1" fontId="9" fillId="6" borderId="10" xfId="0" applyNumberFormat="1" applyFont="1" applyFill="1" applyBorder="1" applyAlignment="1">
      <alignment vertical="center" wrapText="1"/>
    </xf>
    <xf numFmtId="2" fontId="9" fillId="6" borderId="10" xfId="0" applyNumberFormat="1" applyFont="1" applyFill="1" applyBorder="1" applyAlignment="1">
      <alignment vertical="center" wrapText="1"/>
    </xf>
    <xf numFmtId="0" fontId="12" fillId="5" borderId="0" xfId="0" applyNumberFormat="1" applyFont="1" applyFill="1" applyBorder="1" applyAlignment="1">
      <alignment vertical="center"/>
    </xf>
    <xf numFmtId="0" fontId="6" fillId="5" borderId="0" xfId="0" applyNumberFormat="1" applyFont="1" applyFill="1" applyBorder="1" applyAlignment="1">
      <alignment horizontal="center" vertical="center" wrapText="1"/>
    </xf>
    <xf numFmtId="1" fontId="1" fillId="5" borderId="0" xfId="0" applyNumberFormat="1" applyFont="1" applyFill="1" applyBorder="1" applyAlignment="1">
      <alignment horizontal="center" vertical="center" wrapText="1"/>
    </xf>
    <xf numFmtId="1" fontId="6" fillId="5" borderId="0" xfId="0" applyNumberFormat="1" applyFont="1" applyFill="1" applyBorder="1" applyAlignment="1">
      <alignment horizontal="center" vertical="center" wrapText="1"/>
    </xf>
    <xf numFmtId="1" fontId="6" fillId="5" borderId="18" xfId="0" applyNumberFormat="1" applyFont="1" applyFill="1" applyBorder="1" applyAlignment="1">
      <alignment horizontal="center" vertical="center" wrapText="1"/>
    </xf>
    <xf numFmtId="0" fontId="7" fillId="5" borderId="18" xfId="0" applyNumberFormat="1" applyFont="1" applyFill="1" applyBorder="1" applyAlignment="1">
      <alignment horizontal="center" vertical="center" wrapText="1"/>
    </xf>
    <xf numFmtId="0" fontId="9" fillId="5" borderId="10" xfId="0" applyNumberFormat="1" applyFont="1" applyFill="1" applyBorder="1" applyAlignment="1">
      <alignment horizontal="center" vertical="center" wrapText="1"/>
    </xf>
    <xf numFmtId="0" fontId="9" fillId="5" borderId="18" xfId="0" applyNumberFormat="1" applyFont="1" applyFill="1" applyBorder="1" applyAlignment="1">
      <alignment horizontal="center" vertical="center" wrapText="1"/>
    </xf>
    <xf numFmtId="2" fontId="9" fillId="5" borderId="18" xfId="0"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9" fillId="5" borderId="9"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9" fillId="5" borderId="10" xfId="0" applyNumberFormat="1" applyFont="1" applyFill="1" applyBorder="1" applyAlignment="1">
      <alignment vertical="center" wrapText="1"/>
    </xf>
    <xf numFmtId="0" fontId="9" fillId="5" borderId="18" xfId="0" applyNumberFormat="1" applyFont="1" applyFill="1" applyBorder="1" applyAlignment="1">
      <alignment vertical="center" wrapText="1"/>
    </xf>
    <xf numFmtId="0" fontId="9" fillId="5" borderId="14" xfId="0" applyNumberFormat="1" applyFont="1" applyFill="1" applyBorder="1" applyAlignment="1">
      <alignment vertical="center" wrapText="1"/>
    </xf>
    <xf numFmtId="1" fontId="9" fillId="5" borderId="14" xfId="0" applyNumberFormat="1" applyFont="1" applyFill="1" applyBorder="1" applyAlignment="1">
      <alignment vertical="center" wrapText="1"/>
    </xf>
    <xf numFmtId="2" fontId="9" fillId="5" borderId="14" xfId="0" applyNumberFormat="1" applyFont="1" applyFill="1" applyBorder="1" applyAlignment="1">
      <alignment vertical="center" wrapText="1"/>
    </xf>
    <xf numFmtId="0" fontId="12" fillId="10" borderId="15" xfId="0" applyNumberFormat="1" applyFont="1" applyFill="1" applyBorder="1" applyAlignment="1">
      <alignment vertical="center"/>
    </xf>
    <xf numFmtId="0" fontId="1" fillId="10" borderId="15" xfId="0" applyNumberFormat="1" applyFont="1" applyFill="1" applyBorder="1" applyAlignment="1">
      <alignment horizontal="left" vertical="center" wrapText="1"/>
    </xf>
    <xf numFmtId="0" fontId="12" fillId="3" borderId="15" xfId="0" applyFont="1" applyFill="1" applyBorder="1" applyAlignment="1">
      <alignment vertical="center"/>
    </xf>
    <xf numFmtId="0" fontId="6" fillId="3"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12" fillId="5" borderId="20" xfId="0" applyNumberFormat="1" applyFont="1" applyFill="1" applyBorder="1" applyAlignment="1">
      <alignment vertical="center"/>
    </xf>
    <xf numFmtId="1" fontId="12" fillId="5" borderId="19" xfId="0" applyNumberFormat="1" applyFont="1" applyFill="1" applyBorder="1" applyAlignment="1">
      <alignment vertical="center"/>
    </xf>
    <xf numFmtId="1" fontId="12" fillId="5" borderId="10" xfId="0" applyNumberFormat="1" applyFont="1" applyFill="1" applyBorder="1" applyAlignment="1">
      <alignment vertical="center"/>
    </xf>
    <xf numFmtId="0" fontId="7" fillId="5" borderId="0" xfId="0" applyNumberFormat="1" applyFont="1" applyFill="1" applyAlignment="1">
      <alignment horizontal="center" vertical="center" wrapText="1"/>
    </xf>
    <xf numFmtId="0" fontId="9" fillId="5" borderId="0" xfId="0" applyNumberFormat="1" applyFont="1" applyFill="1" applyAlignment="1">
      <alignment horizontal="center" vertical="center" wrapText="1"/>
    </xf>
    <xf numFmtId="2" fontId="9" fillId="5" borderId="0" xfId="0" applyNumberFormat="1" applyFont="1" applyFill="1" applyAlignment="1">
      <alignment horizontal="center" vertical="center" wrapText="1"/>
    </xf>
    <xf numFmtId="1" fontId="9" fillId="5" borderId="0" xfId="0" applyNumberFormat="1" applyFont="1" applyFill="1" applyAlignment="1">
      <alignment horizontal="center" vertical="center" wrapText="1"/>
    </xf>
    <xf numFmtId="0" fontId="9" fillId="5" borderId="0" xfId="0" applyNumberFormat="1" applyFont="1" applyFill="1" applyAlignment="1">
      <alignment vertical="center" wrapText="1"/>
    </xf>
    <xf numFmtId="1" fontId="9" fillId="5" borderId="0" xfId="0" applyNumberFormat="1" applyFont="1" applyFill="1" applyAlignment="1">
      <alignment vertical="center" wrapText="1"/>
    </xf>
    <xf numFmtId="2" fontId="9" fillId="5" borderId="0" xfId="0" applyNumberFormat="1" applyFont="1" applyFill="1" applyAlignment="1">
      <alignment vertical="center" wrapText="1"/>
    </xf>
    <xf numFmtId="1" fontId="1" fillId="7" borderId="15" xfId="0" applyNumberFormat="1" applyFont="1" applyFill="1" applyBorder="1" applyAlignment="1">
      <alignment horizontal="center" vertical="center" wrapText="1"/>
    </xf>
    <xf numFmtId="0" fontId="1" fillId="7" borderId="15" xfId="0" applyNumberFormat="1" applyFon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 fillId="7" borderId="16" xfId="0" applyNumberFormat="1" applyFont="1" applyFill="1" applyBorder="1" applyAlignment="1">
      <alignment horizontal="center" vertical="center" wrapText="1"/>
    </xf>
    <xf numFmtId="1" fontId="1" fillId="7" borderId="10" xfId="0" applyNumberFormat="1"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9" fillId="7" borderId="10" xfId="0" applyNumberFormat="1" applyFont="1" applyFill="1" applyBorder="1" applyAlignment="1">
      <alignment horizontal="center" vertical="center" wrapText="1"/>
    </xf>
    <xf numFmtId="2" fontId="9" fillId="7" borderId="10" xfId="0" applyNumberFormat="1" applyFont="1" applyFill="1" applyBorder="1" applyAlignment="1">
      <alignment horizontal="center" vertical="center" wrapText="1"/>
    </xf>
    <xf numFmtId="1" fontId="9" fillId="7" borderId="10" xfId="0" applyNumberFormat="1" applyFont="1" applyFill="1" applyBorder="1" applyAlignment="1">
      <alignment horizontal="center" vertical="center" wrapText="1"/>
    </xf>
    <xf numFmtId="0" fontId="9" fillId="7" borderId="10" xfId="0" applyNumberFormat="1" applyFont="1" applyFill="1" applyBorder="1" applyAlignment="1">
      <alignment vertical="center" wrapText="1"/>
    </xf>
    <xf numFmtId="1" fontId="9" fillId="7" borderId="10" xfId="0" applyNumberFormat="1" applyFont="1" applyFill="1" applyBorder="1" applyAlignment="1">
      <alignment vertical="center" wrapText="1"/>
    </xf>
    <xf numFmtId="2" fontId="9" fillId="7" borderId="10" xfId="0" applyNumberFormat="1" applyFont="1" applyFill="1" applyBorder="1" applyAlignment="1">
      <alignment vertical="center" wrapText="1"/>
    </xf>
    <xf numFmtId="0" fontId="16" fillId="3" borderId="15" xfId="0" applyNumberFormat="1" applyFont="1" applyFill="1" applyBorder="1" applyAlignment="1">
      <alignment horizontal="left" vertical="center" wrapText="1"/>
    </xf>
    <xf numFmtId="0" fontId="8" fillId="3" borderId="10" xfId="0" applyNumberFormat="1" applyFont="1" applyFill="1" applyBorder="1" applyAlignment="1">
      <alignment horizontal="center" vertical="center" wrapText="1"/>
    </xf>
    <xf numFmtId="1" fontId="12" fillId="6" borderId="10" xfId="0" applyNumberFormat="1" applyFont="1" applyFill="1" applyBorder="1" applyAlignment="1">
      <alignment vertical="center"/>
    </xf>
    <xf numFmtId="0" fontId="8" fillId="6" borderId="10" xfId="0" applyNumberFormat="1" applyFont="1" applyFill="1" applyBorder="1" applyAlignment="1">
      <alignment horizontal="center" vertical="center" wrapText="1"/>
    </xf>
    <xf numFmtId="1" fontId="12" fillId="8" borderId="20" xfId="0" applyNumberFormat="1" applyFont="1" applyFill="1" applyBorder="1" applyAlignment="1">
      <alignment vertical="center"/>
    </xf>
    <xf numFmtId="1" fontId="12" fillId="8" borderId="19" xfId="0" applyNumberFormat="1" applyFont="1" applyFill="1" applyBorder="1" applyAlignment="1">
      <alignment vertical="center"/>
    </xf>
    <xf numFmtId="1" fontId="12" fillId="8" borderId="10" xfId="0" applyNumberFormat="1" applyFont="1" applyFill="1" applyBorder="1" applyAlignment="1">
      <alignment vertical="center"/>
    </xf>
    <xf numFmtId="0" fontId="7" fillId="8" borderId="10" xfId="0" applyNumberFormat="1" applyFont="1" applyFill="1" applyBorder="1" applyAlignment="1">
      <alignment horizontal="center" vertical="center" wrapText="1"/>
    </xf>
    <xf numFmtId="0" fontId="8" fillId="8" borderId="10"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1" fontId="9" fillId="8" borderId="10" xfId="0" applyNumberFormat="1" applyFont="1" applyFill="1" applyBorder="1" applyAlignment="1">
      <alignment horizontal="center" vertical="center" wrapText="1"/>
    </xf>
    <xf numFmtId="0" fontId="8" fillId="7" borderId="10" xfId="0" applyNumberFormat="1" applyFont="1" applyFill="1" applyBorder="1" applyAlignment="1">
      <alignment horizontal="center" vertical="center" wrapText="1"/>
    </xf>
    <xf numFmtId="0" fontId="1" fillId="0" borderId="15" xfId="0" applyNumberFormat="1" applyFont="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9" borderId="15" xfId="0" applyNumberFormat="1" applyFont="1" applyFill="1" applyBorder="1" applyAlignment="1">
      <alignment horizontal="center" vertical="center" wrapText="1"/>
    </xf>
    <xf numFmtId="1" fontId="11" fillId="9" borderId="15"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 fontId="1" fillId="9" borderId="10" xfId="0" applyNumberFormat="1" applyFont="1" applyFill="1" applyBorder="1" applyAlignment="1">
      <alignment horizontal="center" vertical="center" wrapText="1"/>
    </xf>
    <xf numFmtId="0" fontId="7" fillId="9" borderId="10" xfId="0" applyNumberFormat="1" applyFont="1" applyFill="1" applyBorder="1" applyAlignment="1">
      <alignment horizontal="center" vertical="center" wrapText="1"/>
    </xf>
    <xf numFmtId="0" fontId="9" fillId="9" borderId="10" xfId="0" applyNumberFormat="1"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1" fontId="9" fillId="9" borderId="10" xfId="0" applyNumberFormat="1" applyFont="1" applyFill="1" applyBorder="1" applyAlignment="1">
      <alignment horizontal="center" vertical="center" wrapText="1"/>
    </xf>
    <xf numFmtId="1" fontId="1" fillId="11" borderId="15" xfId="0" applyNumberFormat="1" applyFont="1" applyFill="1" applyBorder="1" applyAlignment="1">
      <alignment horizontal="center" vertical="center" wrapText="1"/>
    </xf>
    <xf numFmtId="0" fontId="1" fillId="11" borderId="15" xfId="0" applyNumberFormat="1" applyFont="1" applyFill="1" applyBorder="1" applyAlignment="1">
      <alignment horizontal="center" vertical="center" wrapText="1"/>
    </xf>
    <xf numFmtId="1" fontId="11" fillId="11" borderId="15" xfId="0" applyNumberFormat="1" applyFont="1" applyFill="1" applyBorder="1" applyAlignment="1">
      <alignment horizontal="center" vertical="center" wrapText="1"/>
    </xf>
    <xf numFmtId="1" fontId="1" fillId="11" borderId="16" xfId="0" applyNumberFormat="1" applyFont="1" applyFill="1" applyBorder="1" applyAlignment="1">
      <alignment horizontal="center" vertical="center" wrapText="1"/>
    </xf>
    <xf numFmtId="1" fontId="1" fillId="11" borderId="10" xfId="0" applyNumberFormat="1" applyFont="1" applyFill="1" applyBorder="1" applyAlignment="1">
      <alignment horizontal="center" vertical="center" wrapText="1"/>
    </xf>
    <xf numFmtId="0" fontId="7" fillId="11" borderId="10" xfId="0" applyNumberFormat="1" applyFont="1" applyFill="1" applyBorder="1" applyAlignment="1">
      <alignment horizontal="center" vertical="center" wrapText="1"/>
    </xf>
    <xf numFmtId="0" fontId="9" fillId="11" borderId="10" xfId="0" applyNumberFormat="1" applyFont="1" applyFill="1" applyBorder="1" applyAlignment="1">
      <alignment horizontal="center" vertical="center" wrapText="1"/>
    </xf>
    <xf numFmtId="2" fontId="9" fillId="11" borderId="10" xfId="0" applyNumberFormat="1" applyFont="1" applyFill="1" applyBorder="1" applyAlignment="1">
      <alignment horizontal="center" vertical="center" wrapText="1"/>
    </xf>
    <xf numFmtId="1" fontId="9" fillId="11" borderId="10" xfId="0" applyNumberFormat="1" applyFont="1" applyFill="1" applyBorder="1" applyAlignment="1">
      <alignment horizontal="center" vertical="center" wrapText="1"/>
    </xf>
    <xf numFmtId="0" fontId="12" fillId="0" borderId="0" xfId="0" applyNumberFormat="1" applyFont="1" applyBorder="1" applyAlignment="1">
      <alignment vertical="center"/>
    </xf>
    <xf numFmtId="0" fontId="7"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7" fillId="0" borderId="0" xfId="0" applyNumberFormat="1" applyFont="1" applyAlignment="1">
      <alignment vertical="center" wrapText="1"/>
    </xf>
    <xf numFmtId="0" fontId="8" fillId="0" borderId="0" xfId="0" applyNumberFormat="1" applyFont="1" applyAlignment="1">
      <alignment vertical="center" wrapText="1"/>
    </xf>
    <xf numFmtId="0" fontId="9" fillId="0" borderId="0" xfId="0" applyNumberFormat="1" applyFont="1" applyAlignment="1">
      <alignment vertical="center" wrapText="1"/>
    </xf>
    <xf numFmtId="0" fontId="19" fillId="14" borderId="10" xfId="1" quotePrefix="1" applyFont="1" applyFill="1" applyBorder="1" applyAlignment="1" applyProtection="1">
      <alignment horizontal="center" wrapText="1"/>
    </xf>
    <xf numFmtId="49" fontId="17" fillId="14" borderId="10" xfId="1" applyNumberFormat="1" applyFont="1" applyFill="1" applyBorder="1" applyAlignment="1" applyProtection="1">
      <alignment horizontal="center" wrapText="1"/>
    </xf>
    <xf numFmtId="49" fontId="17" fillId="14" borderId="22" xfId="1" applyNumberFormat="1" applyFont="1" applyFill="1" applyBorder="1" applyAlignment="1" applyProtection="1">
      <alignment horizontal="center" wrapText="1"/>
    </xf>
    <xf numFmtId="0" fontId="17" fillId="14" borderId="22" xfId="1" applyFont="1" applyFill="1" applyBorder="1" applyAlignment="1" applyProtection="1">
      <alignment horizontal="center" wrapText="1"/>
    </xf>
    <xf numFmtId="0" fontId="17" fillId="14" borderId="10" xfId="1" applyFont="1" applyFill="1" applyBorder="1" applyAlignment="1" applyProtection="1">
      <alignment horizontal="center" wrapText="1"/>
    </xf>
    <xf numFmtId="0" fontId="21" fillId="3" borderId="15" xfId="0" applyNumberFormat="1" applyFont="1" applyFill="1" applyBorder="1" applyAlignment="1">
      <alignment horizontal="center" vertical="center" wrapText="1"/>
    </xf>
    <xf numFmtId="0" fontId="0" fillId="0" borderId="14" xfId="0" applyBorder="1"/>
    <xf numFmtId="0" fontId="19" fillId="14" borderId="14" xfId="1" applyFont="1" applyFill="1" applyBorder="1" applyAlignment="1" applyProtection="1">
      <alignment horizontal="center" wrapText="1"/>
    </xf>
    <xf numFmtId="0" fontId="0" fillId="0" borderId="9" xfId="0" applyBorder="1"/>
    <xf numFmtId="0" fontId="17" fillId="0" borderId="9" xfId="0" applyFont="1" applyFill="1" applyBorder="1" applyAlignment="1">
      <alignment vertical="top" wrapText="1"/>
    </xf>
    <xf numFmtId="0" fontId="19" fillId="0" borderId="10" xfId="0" applyFont="1" applyFill="1" applyBorder="1" applyAlignment="1">
      <alignment vertical="top" wrapText="1"/>
    </xf>
    <xf numFmtId="1" fontId="6" fillId="3" borderId="12"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0" fillId="13" borderId="10" xfId="0" applyFill="1" applyBorder="1" applyAlignment="1">
      <alignment vertical="center"/>
    </xf>
    <xf numFmtId="0" fontId="17" fillId="13" borderId="10" xfId="0" applyFont="1" applyFill="1" applyBorder="1" applyAlignment="1">
      <alignment vertical="center" wrapText="1"/>
    </xf>
    <xf numFmtId="0" fontId="19" fillId="13" borderId="10" xfId="1" quotePrefix="1" applyFont="1" applyFill="1" applyBorder="1" applyAlignment="1" applyProtection="1">
      <alignment horizontal="center" wrapText="1"/>
    </xf>
    <xf numFmtId="1" fontId="6" fillId="13" borderId="15" xfId="0" applyNumberFormat="1" applyFont="1" applyFill="1" applyBorder="1" applyAlignment="1">
      <alignment horizontal="center" vertical="center"/>
    </xf>
    <xf numFmtId="49" fontId="17" fillId="13" borderId="10" xfId="1" applyNumberFormat="1" applyFont="1" applyFill="1" applyBorder="1" applyAlignment="1" applyProtection="1">
      <alignment horizontal="center" wrapText="1"/>
    </xf>
    <xf numFmtId="49" fontId="17" fillId="13" borderId="22" xfId="1" applyNumberFormat="1" applyFont="1" applyFill="1" applyBorder="1" applyAlignment="1" applyProtection="1">
      <alignment horizontal="center" wrapText="1"/>
    </xf>
    <xf numFmtId="1" fontId="12" fillId="13" borderId="15" xfId="0" applyNumberFormat="1" applyFont="1" applyFill="1" applyBorder="1" applyAlignment="1">
      <alignment horizontal="center" vertical="center"/>
    </xf>
    <xf numFmtId="0" fontId="17" fillId="13" borderId="22" xfId="1" applyFont="1" applyFill="1" applyBorder="1" applyAlignment="1" applyProtection="1">
      <alignment horizontal="center" wrapText="1"/>
    </xf>
    <xf numFmtId="0" fontId="17" fillId="13" borderId="10" xfId="1" applyFont="1" applyFill="1" applyBorder="1" applyAlignment="1" applyProtection="1">
      <alignment horizontal="center" wrapText="1"/>
    </xf>
    <xf numFmtId="1" fontId="6" fillId="13" borderId="10" xfId="0" applyNumberFormat="1" applyFont="1" applyFill="1" applyBorder="1" applyAlignment="1">
      <alignment horizontal="center" vertical="center" wrapText="1"/>
    </xf>
    <xf numFmtId="0" fontId="7" fillId="13" borderId="10" xfId="0" applyNumberFormat="1" applyFont="1" applyFill="1" applyBorder="1" applyAlignment="1">
      <alignment horizontal="center" vertical="center" wrapText="1"/>
    </xf>
    <xf numFmtId="0" fontId="9" fillId="13" borderId="10" xfId="0" applyNumberFormat="1" applyFont="1" applyFill="1" applyBorder="1" applyAlignment="1">
      <alignment horizontal="center" vertical="center" wrapText="1"/>
    </xf>
    <xf numFmtId="2" fontId="9" fillId="13" borderId="10" xfId="0" applyNumberFormat="1" applyFont="1" applyFill="1" applyBorder="1" applyAlignment="1">
      <alignment horizontal="center" vertical="center" wrapText="1"/>
    </xf>
    <xf numFmtId="2" fontId="9" fillId="13" borderId="11" xfId="0" applyNumberFormat="1" applyFont="1" applyFill="1" applyBorder="1" applyAlignment="1">
      <alignment horizontal="center" vertical="center" wrapText="1"/>
    </xf>
    <xf numFmtId="1" fontId="9" fillId="13" borderId="10" xfId="0" applyNumberFormat="1" applyFont="1" applyFill="1" applyBorder="1" applyAlignment="1">
      <alignment horizontal="center" vertical="center" wrapText="1"/>
    </xf>
    <xf numFmtId="0" fontId="9" fillId="13" borderId="10" xfId="0" applyNumberFormat="1" applyFont="1" applyFill="1" applyBorder="1" applyAlignment="1">
      <alignment vertical="center" wrapText="1"/>
    </xf>
    <xf numFmtId="12" fontId="9" fillId="13" borderId="10" xfId="0" applyNumberFormat="1" applyFont="1" applyFill="1" applyBorder="1" applyAlignment="1">
      <alignment horizontal="center" vertical="center" wrapText="1"/>
    </xf>
    <xf numFmtId="1" fontId="9" fillId="13" borderId="10" xfId="0" applyNumberFormat="1" applyFont="1" applyFill="1" applyBorder="1" applyAlignment="1">
      <alignment vertical="center" wrapText="1"/>
    </xf>
    <xf numFmtId="2" fontId="9" fillId="13" borderId="10" xfId="0" applyNumberFormat="1" applyFont="1" applyFill="1" applyBorder="1" applyAlignment="1">
      <alignment vertical="center" wrapText="1"/>
    </xf>
    <xf numFmtId="0" fontId="20" fillId="10" borderId="10" xfId="0" applyFont="1" applyFill="1" applyBorder="1" applyAlignment="1">
      <alignment horizontal="center"/>
    </xf>
    <xf numFmtId="0" fontId="20" fillId="13" borderId="10" xfId="0" applyFont="1" applyFill="1" applyBorder="1" applyAlignment="1">
      <alignment horizontal="center"/>
    </xf>
    <xf numFmtId="0" fontId="6" fillId="5" borderId="7" xfId="0" applyNumberFormat="1" applyFont="1" applyFill="1" applyBorder="1" applyAlignment="1">
      <alignment horizontal="center" vertical="center" wrapText="1"/>
    </xf>
    <xf numFmtId="1" fontId="1" fillId="5" borderId="7"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12" fillId="5" borderId="0" xfId="0" applyNumberFormat="1" applyFont="1" applyFill="1" applyBorder="1" applyAlignment="1">
      <alignment vertical="center"/>
    </xf>
    <xf numFmtId="1" fontId="12" fillId="5" borderId="7" xfId="0" applyNumberFormat="1" applyFont="1" applyFill="1" applyBorder="1" applyAlignment="1">
      <alignment vertical="center"/>
    </xf>
    <xf numFmtId="1" fontId="12" fillId="10" borderId="1" xfId="0" applyNumberFormat="1" applyFont="1" applyFill="1" applyBorder="1" applyAlignment="1">
      <alignment horizontal="center" vertical="center"/>
    </xf>
    <xf numFmtId="1" fontId="6" fillId="10" borderId="1" xfId="0" applyNumberFormat="1" applyFont="1" applyFill="1" applyBorder="1" applyAlignment="1">
      <alignment horizontal="center" vertical="center" wrapText="1"/>
    </xf>
    <xf numFmtId="1" fontId="6" fillId="10"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wrapText="1"/>
    </xf>
    <xf numFmtId="1" fontId="6" fillId="5" borderId="25" xfId="0" applyNumberFormat="1" applyFont="1" applyFill="1" applyBorder="1" applyAlignment="1">
      <alignment horizontal="center" vertical="center" wrapText="1"/>
    </xf>
    <xf numFmtId="2" fontId="24" fillId="10" borderId="10" xfId="0" applyNumberFormat="1" applyFont="1" applyFill="1" applyBorder="1" applyAlignment="1">
      <alignment horizontal="center" vertical="center" wrapText="1"/>
    </xf>
    <xf numFmtId="2" fontId="26" fillId="6" borderId="0" xfId="0" applyNumberFormat="1" applyFont="1" applyFill="1" applyBorder="1" applyAlignment="1">
      <alignment horizontal="center" vertical="center"/>
    </xf>
    <xf numFmtId="0" fontId="0" fillId="13" borderId="10" xfId="0" applyFill="1" applyBorder="1"/>
    <xf numFmtId="0" fontId="17" fillId="13" borderId="10" xfId="0" applyFont="1" applyFill="1" applyBorder="1" applyAlignment="1">
      <alignment vertical="top" wrapText="1"/>
    </xf>
    <xf numFmtId="0" fontId="19" fillId="13" borderId="10" xfId="1" applyFont="1" applyFill="1" applyBorder="1" applyAlignment="1" applyProtection="1">
      <alignment horizontal="center" wrapText="1"/>
    </xf>
    <xf numFmtId="1" fontId="12" fillId="13" borderId="15" xfId="0" applyNumberFormat="1" applyFont="1" applyFill="1" applyBorder="1" applyAlignment="1">
      <alignment vertical="center"/>
    </xf>
    <xf numFmtId="1" fontId="6" fillId="13" borderId="15" xfId="0" applyNumberFormat="1" applyFont="1" applyFill="1" applyBorder="1" applyAlignment="1">
      <alignment horizontal="center" vertical="center" wrapText="1"/>
    </xf>
    <xf numFmtId="1" fontId="6" fillId="13" borderId="16" xfId="0" applyNumberFormat="1" applyFont="1" applyFill="1" applyBorder="1" applyAlignment="1">
      <alignment horizontal="center" vertical="center" wrapText="1"/>
    </xf>
    <xf numFmtId="0" fontId="20" fillId="10" borderId="9" xfId="0" applyFont="1" applyFill="1" applyBorder="1" applyAlignment="1">
      <alignment horizontal="center"/>
    </xf>
    <xf numFmtId="1" fontId="12" fillId="5" borderId="21" xfId="0" applyNumberFormat="1" applyFont="1" applyFill="1" applyBorder="1" applyAlignment="1">
      <alignment vertical="center"/>
    </xf>
    <xf numFmtId="1" fontId="12" fillId="10" borderId="15" xfId="0" applyNumberFormat="1" applyFont="1" applyFill="1" applyBorder="1" applyAlignment="1">
      <alignment horizontal="center"/>
    </xf>
    <xf numFmtId="2" fontId="12" fillId="10" borderId="15" xfId="0" applyNumberFormat="1" applyFont="1" applyFill="1" applyBorder="1" applyAlignment="1">
      <alignment horizontal="center"/>
    </xf>
    <xf numFmtId="2" fontId="12" fillId="10" borderId="15" xfId="0" applyNumberFormat="1" applyFont="1" applyFill="1" applyBorder="1" applyAlignment="1">
      <alignment horizontal="center" vertical="center"/>
    </xf>
    <xf numFmtId="2" fontId="12" fillId="13" borderId="15" xfId="0" applyNumberFormat="1" applyFont="1" applyFill="1" applyBorder="1" applyAlignment="1">
      <alignment horizontal="center" vertical="center"/>
    </xf>
    <xf numFmtId="2" fontId="25" fillId="6" borderId="0" xfId="0" applyNumberFormat="1" applyFont="1" applyFill="1" applyBorder="1" applyAlignment="1">
      <alignment horizontal="center" vertical="center"/>
    </xf>
    <xf numFmtId="1" fontId="26" fillId="6" borderId="10" xfId="0" applyNumberFormat="1" applyFont="1" applyFill="1" applyBorder="1" applyAlignment="1">
      <alignment horizontal="center" vertical="center"/>
    </xf>
    <xf numFmtId="0" fontId="1" fillId="10" borderId="24"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2" fontId="12" fillId="10" borderId="1" xfId="0" applyNumberFormat="1" applyFont="1" applyFill="1" applyBorder="1" applyAlignment="1">
      <alignment horizontal="center" vertical="center"/>
    </xf>
    <xf numFmtId="0" fontId="1" fillId="13" borderId="15" xfId="0" applyNumberFormat="1" applyFont="1" applyFill="1" applyBorder="1" applyAlignment="1">
      <alignment horizontal="center" vertical="center" wrapText="1"/>
    </xf>
    <xf numFmtId="0" fontId="13" fillId="13" borderId="15" xfId="0" applyNumberFormat="1" applyFont="1" applyFill="1" applyBorder="1" applyAlignment="1">
      <alignment horizontal="center" vertical="center" wrapText="1"/>
    </xf>
    <xf numFmtId="0" fontId="6" fillId="13" borderId="15" xfId="0" applyNumberFormat="1" applyFont="1" applyFill="1" applyBorder="1" applyAlignment="1">
      <alignment horizontal="center" vertical="center" wrapText="1"/>
    </xf>
    <xf numFmtId="2" fontId="24" fillId="13" borderId="10" xfId="0" applyNumberFormat="1" applyFont="1" applyFill="1" applyBorder="1" applyAlignment="1">
      <alignment horizontal="center" vertical="center" wrapText="1"/>
    </xf>
    <xf numFmtId="2" fontId="24" fillId="6" borderId="10" xfId="0" applyNumberFormat="1" applyFont="1" applyFill="1" applyBorder="1" applyAlignment="1">
      <alignment horizontal="center" vertical="center" wrapText="1"/>
    </xf>
    <xf numFmtId="2" fontId="9" fillId="6" borderId="11" xfId="0" applyNumberFormat="1" applyFont="1" applyFill="1" applyBorder="1" applyAlignment="1">
      <alignment horizontal="center" vertical="center" wrapText="1"/>
    </xf>
    <xf numFmtId="12" fontId="9" fillId="6" borderId="10" xfId="0" applyNumberFormat="1" applyFont="1" applyFill="1" applyBorder="1" applyAlignment="1">
      <alignment horizontal="center" vertical="center" wrapText="1"/>
    </xf>
    <xf numFmtId="0" fontId="19" fillId="0" borderId="9" xfId="0" applyFont="1" applyBorder="1" applyAlignment="1">
      <alignment vertical="top" wrapText="1"/>
    </xf>
    <xf numFmtId="0" fontId="1" fillId="10" borderId="1" xfId="0" applyNumberFormat="1" applyFont="1" applyFill="1" applyBorder="1" applyAlignment="1">
      <alignment horizontal="center" vertical="center" wrapText="1"/>
    </xf>
    <xf numFmtId="1" fontId="1" fillId="10" borderId="1" xfId="0" applyNumberFormat="1" applyFont="1" applyFill="1" applyBorder="1" applyAlignment="1">
      <alignment horizontal="center" vertical="center" wrapText="1"/>
    </xf>
    <xf numFmtId="1" fontId="6" fillId="10" borderId="1" xfId="0" applyNumberFormat="1" applyFont="1" applyFill="1" applyBorder="1" applyAlignment="1">
      <alignment horizontal="center" vertical="center"/>
    </xf>
    <xf numFmtId="0" fontId="6" fillId="10" borderId="1" xfId="0" applyNumberFormat="1" applyFont="1" applyFill="1" applyBorder="1" applyAlignment="1">
      <alignment horizontal="center" vertical="center" wrapText="1"/>
    </xf>
    <xf numFmtId="0" fontId="0" fillId="6" borderId="16" xfId="0" applyFill="1" applyBorder="1"/>
    <xf numFmtId="0" fontId="0" fillId="6" borderId="16" xfId="0" applyFill="1" applyBorder="1" applyAlignment="1"/>
    <xf numFmtId="0" fontId="0" fillId="6" borderId="10" xfId="0" applyFill="1" applyBorder="1" applyAlignment="1"/>
    <xf numFmtId="1" fontId="6" fillId="6" borderId="10" xfId="0" applyNumberFormat="1" applyFont="1" applyFill="1" applyBorder="1" applyAlignment="1">
      <alignment horizontal="center" vertical="center" wrapText="1"/>
    </xf>
    <xf numFmtId="1" fontId="12" fillId="8" borderId="21" xfId="0" applyNumberFormat="1" applyFont="1" applyFill="1" applyBorder="1" applyAlignment="1">
      <alignment vertical="center"/>
    </xf>
    <xf numFmtId="1" fontId="22" fillId="6" borderId="10" xfId="0" applyNumberFormat="1" applyFont="1" applyFill="1" applyBorder="1" applyAlignment="1">
      <alignment horizontal="center"/>
    </xf>
    <xf numFmtId="0" fontId="27" fillId="6" borderId="10" xfId="0" applyFont="1" applyFill="1" applyBorder="1" applyAlignment="1">
      <alignment horizontal="center"/>
    </xf>
    <xf numFmtId="1" fontId="1" fillId="6" borderId="16" xfId="0" applyNumberFormat="1" applyFont="1" applyFill="1" applyBorder="1" applyAlignment="1">
      <alignment horizontal="center" vertical="center" wrapText="1"/>
    </xf>
    <xf numFmtId="1" fontId="24" fillId="6" borderId="10" xfId="0" applyNumberFormat="1" applyFont="1" applyFill="1" applyBorder="1" applyAlignment="1">
      <alignment horizontal="center" vertical="center" wrapText="1"/>
    </xf>
    <xf numFmtId="0" fontId="0" fillId="6" borderId="0" xfId="0" applyFont="1" applyFill="1" applyAlignment="1">
      <alignment vertical="center" wrapText="1"/>
    </xf>
    <xf numFmtId="2" fontId="26" fillId="6" borderId="10" xfId="0" applyNumberFormat="1" applyFont="1" applyFill="1" applyBorder="1" applyAlignment="1">
      <alignment horizontal="center" vertical="center"/>
    </xf>
    <xf numFmtId="2" fontId="12" fillId="3" borderId="15" xfId="0" applyNumberFormat="1" applyFont="1" applyFill="1" applyBorder="1" applyAlignment="1">
      <alignment vertical="center"/>
    </xf>
    <xf numFmtId="0" fontId="12" fillId="13" borderId="15" xfId="0" applyNumberFormat="1" applyFont="1" applyFill="1" applyBorder="1" applyAlignment="1">
      <alignment vertical="center"/>
    </xf>
    <xf numFmtId="1" fontId="1" fillId="13" borderId="15" xfId="0" applyNumberFormat="1" applyFont="1" applyFill="1" applyBorder="1" applyAlignment="1">
      <alignment horizontal="center" vertical="center" wrapText="1"/>
    </xf>
    <xf numFmtId="1" fontId="12" fillId="3" borderId="15" xfId="0" applyNumberFormat="1" applyFont="1" applyFill="1" applyBorder="1" applyAlignment="1">
      <alignment horizontal="center" vertical="center"/>
    </xf>
    <xf numFmtId="0" fontId="1" fillId="13" borderId="15" xfId="0" applyNumberFormat="1" applyFont="1" applyFill="1" applyBorder="1" applyAlignment="1">
      <alignment horizontal="left" vertical="center" wrapText="1"/>
    </xf>
    <xf numFmtId="1" fontId="26" fillId="6" borderId="10" xfId="0" applyNumberFormat="1" applyFont="1" applyFill="1" applyBorder="1" applyAlignment="1">
      <alignment horizontal="center"/>
    </xf>
    <xf numFmtId="1" fontId="26" fillId="6" borderId="10" xfId="0" applyNumberFormat="1" applyFont="1" applyFill="1" applyBorder="1" applyAlignment="1">
      <alignment horizontal="center" vertical="center" wrapText="1"/>
    </xf>
    <xf numFmtId="2" fontId="16" fillId="10" borderId="10" xfId="0" applyNumberFormat="1" applyFont="1" applyFill="1" applyBorder="1" applyAlignment="1">
      <alignment horizontal="center" vertical="center" wrapText="1"/>
    </xf>
    <xf numFmtId="1" fontId="25" fillId="3" borderId="15" xfId="0" applyNumberFormat="1" applyFont="1" applyFill="1" applyBorder="1" applyAlignment="1">
      <alignment horizontal="center" vertical="center"/>
    </xf>
    <xf numFmtId="2" fontId="16" fillId="3" borderId="10" xfId="0" applyNumberFormat="1" applyFont="1" applyFill="1" applyBorder="1" applyAlignment="1">
      <alignment horizontal="center" vertical="center" wrapText="1"/>
    </xf>
    <xf numFmtId="1" fontId="12" fillId="6" borderId="9" xfId="0" applyNumberFormat="1" applyFont="1" applyFill="1" applyBorder="1" applyAlignment="1">
      <alignment vertical="center"/>
    </xf>
    <xf numFmtId="1" fontId="18" fillId="10" borderId="0" xfId="0" applyNumberFormat="1" applyFont="1" applyFill="1" applyBorder="1" applyAlignment="1">
      <alignment horizontal="center" vertical="center" wrapText="1"/>
    </xf>
    <xf numFmtId="1" fontId="12" fillId="4" borderId="27" xfId="0" applyNumberFormat="1" applyFont="1" applyFill="1" applyBorder="1" applyAlignment="1">
      <alignment vertical="center"/>
    </xf>
    <xf numFmtId="1" fontId="2" fillId="3" borderId="15" xfId="0" applyNumberFormat="1" applyFont="1" applyFill="1" applyBorder="1" applyAlignment="1">
      <alignment horizontal="center" vertical="center"/>
    </xf>
    <xf numFmtId="1" fontId="25" fillId="6" borderId="10" xfId="0" applyNumberFormat="1" applyFont="1" applyFill="1" applyBorder="1" applyAlignment="1">
      <alignment horizontal="center" vertical="center"/>
    </xf>
    <xf numFmtId="1" fontId="25" fillId="6" borderId="10" xfId="0" applyNumberFormat="1" applyFont="1" applyFill="1" applyBorder="1" applyAlignment="1">
      <alignment vertical="center"/>
    </xf>
    <xf numFmtId="1" fontId="27" fillId="0" borderId="10"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2" fontId="4" fillId="0" borderId="0" xfId="0" applyNumberFormat="1" applyFont="1" applyAlignment="1">
      <alignment vertical="center" wrapText="1"/>
    </xf>
    <xf numFmtId="0" fontId="6" fillId="10" borderId="15" xfId="0" applyNumberFormat="1" applyFont="1" applyFill="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wrapText="1"/>
    </xf>
    <xf numFmtId="0" fontId="0" fillId="15" borderId="10" xfId="0" applyFill="1" applyBorder="1"/>
    <xf numFmtId="0" fontId="23" fillId="0" borderId="0" xfId="0" applyFont="1"/>
    <xf numFmtId="0" fontId="23" fillId="0" borderId="10" xfId="0" applyFont="1" applyBorder="1"/>
    <xf numFmtId="0" fontId="23" fillId="0" borderId="0" xfId="0" applyFont="1" applyBorder="1"/>
    <xf numFmtId="0" fontId="0" fillId="10" borderId="0" xfId="0" applyFill="1" applyBorder="1"/>
    <xf numFmtId="0" fontId="29" fillId="0" borderId="0" xfId="0" applyFont="1" applyAlignment="1">
      <alignment horizontal="justify" vertical="center"/>
    </xf>
    <xf numFmtId="0" fontId="29" fillId="0" borderId="0" xfId="0" applyFont="1" applyAlignment="1">
      <alignment horizontal="justify" vertical="center" wrapText="1"/>
    </xf>
    <xf numFmtId="0" fontId="36" fillId="0" borderId="0" xfId="0" applyFont="1" applyAlignment="1">
      <alignment horizontal="justify" vertical="center" wrapText="1"/>
    </xf>
    <xf numFmtId="0" fontId="34" fillId="0" borderId="0" xfId="0" applyFont="1" applyAlignment="1">
      <alignment horizontal="justify" vertical="center"/>
    </xf>
    <xf numFmtId="0" fontId="31" fillId="0" borderId="0" xfId="0" applyFont="1" applyAlignment="1">
      <alignment horizontal="justify" vertical="center"/>
    </xf>
    <xf numFmtId="0" fontId="6" fillId="0" borderId="15"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7" fillId="0" borderId="14" xfId="0" applyFont="1" applyFill="1" applyBorder="1" applyAlignment="1">
      <alignment vertical="center" wrapText="1"/>
    </xf>
    <xf numFmtId="0" fontId="19" fillId="14" borderId="14" xfId="1" quotePrefix="1" applyFont="1" applyFill="1" applyBorder="1" applyAlignment="1" applyProtection="1">
      <alignment horizontal="center" wrapText="1"/>
    </xf>
    <xf numFmtId="49" fontId="17" fillId="14" borderId="14" xfId="1" applyNumberFormat="1" applyFont="1" applyFill="1" applyBorder="1" applyAlignment="1" applyProtection="1">
      <alignment horizontal="center" wrapText="1"/>
    </xf>
    <xf numFmtId="49" fontId="17" fillId="14" borderId="31" xfId="1" applyNumberFormat="1" applyFont="1" applyFill="1" applyBorder="1" applyAlignment="1" applyProtection="1">
      <alignment horizontal="center" wrapText="1"/>
    </xf>
    <xf numFmtId="0" fontId="20" fillId="10" borderId="14" xfId="0" applyFont="1" applyFill="1" applyBorder="1" applyAlignment="1">
      <alignment horizontal="center"/>
    </xf>
    <xf numFmtId="0" fontId="17" fillId="14" borderId="31" xfId="1" applyFont="1" applyFill="1" applyBorder="1" applyAlignment="1" applyProtection="1">
      <alignment horizontal="center" wrapText="1"/>
    </xf>
    <xf numFmtId="0" fontId="17" fillId="14" borderId="14" xfId="1" applyFont="1" applyFill="1" applyBorder="1" applyAlignment="1" applyProtection="1">
      <alignment horizontal="center" wrapText="1"/>
    </xf>
    <xf numFmtId="1" fontId="1" fillId="18" borderId="10" xfId="0" applyNumberFormat="1" applyFont="1" applyFill="1" applyBorder="1" applyAlignment="1">
      <alignment horizontal="center" vertical="center" wrapText="1"/>
    </xf>
    <xf numFmtId="0" fontId="1" fillId="18" borderId="10" xfId="0" applyNumberFormat="1" applyFont="1" applyFill="1" applyBorder="1" applyAlignment="1">
      <alignment horizontal="center" vertical="center" wrapText="1"/>
    </xf>
    <xf numFmtId="1" fontId="6" fillId="18" borderId="10" xfId="0" applyNumberFormat="1" applyFont="1" applyFill="1" applyBorder="1" applyAlignment="1">
      <alignment horizontal="center" vertical="center" wrapText="1"/>
    </xf>
    <xf numFmtId="0" fontId="6" fillId="18" borderId="10" xfId="0" applyNumberFormat="1" applyFont="1" applyFill="1" applyBorder="1" applyAlignment="1">
      <alignment horizontal="center" vertical="center" wrapText="1"/>
    </xf>
    <xf numFmtId="1" fontId="6" fillId="18" borderId="10" xfId="0" applyNumberFormat="1" applyFont="1" applyFill="1" applyBorder="1" applyAlignment="1">
      <alignment horizontal="center" vertical="center"/>
    </xf>
    <xf numFmtId="0" fontId="10" fillId="18" borderId="10" xfId="0" applyNumberFormat="1" applyFont="1" applyFill="1" applyBorder="1" applyAlignment="1">
      <alignment horizontal="center" vertical="center" wrapText="1"/>
    </xf>
    <xf numFmtId="0" fontId="11" fillId="18" borderId="10" xfId="0" applyNumberFormat="1" applyFont="1" applyFill="1" applyBorder="1" applyAlignment="1">
      <alignment horizontal="center" vertical="center"/>
    </xf>
    <xf numFmtId="1" fontId="12" fillId="5" borderId="32" xfId="0" applyNumberFormat="1" applyFont="1" applyFill="1" applyBorder="1" applyAlignment="1">
      <alignment vertical="center"/>
    </xf>
    <xf numFmtId="0" fontId="6" fillId="10" borderId="12"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xf>
    <xf numFmtId="0" fontId="0" fillId="0" borderId="10" xfId="0" applyFont="1" applyBorder="1" applyAlignment="1">
      <alignment vertical="center" wrapText="1"/>
    </xf>
    <xf numFmtId="0" fontId="23" fillId="0" borderId="0" xfId="0" applyFont="1" applyAlignment="1">
      <alignment horizontal="center" vertical="center"/>
    </xf>
    <xf numFmtId="0" fontId="17" fillId="0" borderId="9" xfId="0" applyFont="1" applyFill="1" applyBorder="1" applyAlignment="1">
      <alignment vertical="center" wrapText="1"/>
    </xf>
    <xf numFmtId="0" fontId="6" fillId="0" borderId="15" xfId="0" applyNumberFormat="1" applyFont="1" applyFill="1" applyBorder="1" applyAlignment="1">
      <alignment horizontal="left" vertical="center" wrapText="1"/>
    </xf>
    <xf numFmtId="0" fontId="16" fillId="0" borderId="15"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13" borderId="10" xfId="0" applyFill="1" applyBorder="1" applyAlignment="1">
      <alignment horizontal="center" vertical="center"/>
    </xf>
    <xf numFmtId="0" fontId="12" fillId="5" borderId="0" xfId="0" applyNumberFormat="1" applyFont="1" applyFill="1" applyBorder="1" applyAlignment="1">
      <alignment horizontal="center" vertical="center"/>
    </xf>
    <xf numFmtId="0" fontId="0" fillId="0" borderId="10" xfId="0" applyBorder="1" applyAlignment="1">
      <alignment horizontal="center"/>
    </xf>
    <xf numFmtId="0" fontId="0" fillId="13" borderId="10" xfId="0" applyFill="1" applyBorder="1" applyAlignment="1">
      <alignment horizontal="center"/>
    </xf>
    <xf numFmtId="1" fontId="12" fillId="5" borderId="27" xfId="0" applyNumberFormat="1" applyFont="1" applyFill="1" applyBorder="1" applyAlignment="1">
      <alignment horizontal="center" vertical="center"/>
    </xf>
    <xf numFmtId="0" fontId="6" fillId="17" borderId="10" xfId="5" applyNumberFormat="1" applyFont="1" applyFill="1" applyBorder="1" applyAlignment="1">
      <alignment horizontal="center" vertical="center" wrapText="1"/>
    </xf>
    <xf numFmtId="0" fontId="6" fillId="17" borderId="10" xfId="51" applyNumberFormat="1" applyFont="1" applyFill="1" applyBorder="1" applyAlignment="1">
      <alignment horizontal="center" vertical="center" wrapText="1"/>
    </xf>
    <xf numFmtId="0" fontId="6" fillId="17" borderId="10"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9" fontId="6" fillId="17" borderId="10" xfId="0" applyNumberFormat="1" applyFont="1" applyFill="1" applyBorder="1" applyAlignment="1">
      <alignment horizontal="center" vertical="center" wrapText="1"/>
    </xf>
    <xf numFmtId="9" fontId="6" fillId="17" borderId="10" xfId="6" applyFont="1" applyFill="1" applyBorder="1" applyAlignment="1">
      <alignment horizontal="center" vertical="center" wrapText="1"/>
    </xf>
    <xf numFmtId="0" fontId="4" fillId="18" borderId="10" xfId="0" applyNumberFormat="1" applyFont="1" applyFill="1" applyBorder="1" applyAlignment="1">
      <alignment horizontal="center" vertical="center" wrapText="1"/>
    </xf>
    <xf numFmtId="0" fontId="17" fillId="13" borderId="10" xfId="1" applyFont="1" applyFill="1" applyBorder="1" applyAlignment="1" applyProtection="1">
      <alignment horizontal="center" vertical="center" wrapText="1"/>
    </xf>
    <xf numFmtId="0" fontId="17" fillId="14" borderId="10" xfId="1" applyFont="1" applyFill="1" applyBorder="1" applyAlignment="1" applyProtection="1">
      <alignment horizontal="center" vertical="center" wrapText="1"/>
    </xf>
    <xf numFmtId="15" fontId="0" fillId="15" borderId="10" xfId="0" applyNumberFormat="1" applyFill="1" applyBorder="1"/>
    <xf numFmtId="1" fontId="17" fillId="10" borderId="0" xfId="0" applyNumberFormat="1" applyFont="1" applyFill="1" applyBorder="1" applyAlignment="1">
      <alignment horizontal="center" vertical="center" wrapText="1"/>
    </xf>
    <xf numFmtId="0" fontId="17" fillId="10" borderId="15" xfId="0" applyNumberFormat="1" applyFont="1" applyFill="1" applyBorder="1" applyAlignment="1">
      <alignment horizontal="left" vertical="center" wrapText="1"/>
    </xf>
    <xf numFmtId="0" fontId="17" fillId="10" borderId="15" xfId="0" applyNumberFormat="1" applyFont="1" applyFill="1" applyBorder="1" applyAlignment="1">
      <alignment horizontal="center" vertical="center" wrapText="1"/>
    </xf>
    <xf numFmtId="1" fontId="17" fillId="10" borderId="15" xfId="0" applyNumberFormat="1" applyFont="1" applyFill="1" applyBorder="1" applyAlignment="1">
      <alignment horizontal="center" vertical="center" wrapText="1"/>
    </xf>
    <xf numFmtId="0" fontId="17" fillId="10" borderId="10" xfId="0" applyFont="1" applyFill="1" applyBorder="1" applyAlignment="1">
      <alignment vertical="center" wrapText="1"/>
    </xf>
    <xf numFmtId="0" fontId="17" fillId="10" borderId="10" xfId="0" applyFont="1" applyFill="1" applyBorder="1" applyAlignment="1">
      <alignment horizontal="left" vertical="center" wrapText="1"/>
    </xf>
    <xf numFmtId="0" fontId="17" fillId="10" borderId="15" xfId="4" applyNumberFormat="1" applyFont="1" applyFill="1" applyBorder="1" applyAlignment="1">
      <alignment horizontal="left" vertical="center" wrapText="1"/>
    </xf>
    <xf numFmtId="0" fontId="20" fillId="0" borderId="10" xfId="0" applyFont="1" applyBorder="1" applyAlignment="1">
      <alignment horizontal="center" vertical="center"/>
    </xf>
    <xf numFmtId="0" fontId="17" fillId="10" borderId="14" xfId="0" applyFont="1" applyFill="1" applyBorder="1" applyAlignment="1">
      <alignment vertical="center" wrapText="1"/>
    </xf>
    <xf numFmtId="0" fontId="20" fillId="10" borderId="10" xfId="0" applyFont="1" applyFill="1" applyBorder="1" applyAlignment="1">
      <alignment horizontal="center" vertical="center"/>
    </xf>
    <xf numFmtId="0" fontId="17" fillId="10" borderId="12" xfId="0" applyNumberFormat="1" applyFont="1" applyFill="1" applyBorder="1" applyAlignment="1">
      <alignment horizontal="center" vertical="center" wrapText="1"/>
    </xf>
    <xf numFmtId="0" fontId="17" fillId="10" borderId="43"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17" fillId="0" borderId="15" xfId="0" applyNumberFormat="1" applyFont="1" applyBorder="1" applyAlignment="1">
      <alignment horizontal="center" vertical="center" wrapText="1"/>
    </xf>
    <xf numFmtId="0" fontId="17" fillId="0" borderId="15" xfId="0" applyNumberFormat="1" applyFont="1" applyBorder="1" applyAlignment="1">
      <alignment horizontal="left" vertical="center" wrapText="1"/>
    </xf>
    <xf numFmtId="1" fontId="17" fillId="10" borderId="10"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0" fillId="0" borderId="19" xfId="0" applyBorder="1" applyAlignment="1">
      <alignment vertical="center"/>
    </xf>
    <xf numFmtId="0" fontId="2" fillId="6" borderId="13" xfId="0" applyNumberFormat="1" applyFont="1" applyFill="1" applyBorder="1" applyAlignment="1">
      <alignment horizontal="center" vertical="center"/>
    </xf>
    <xf numFmtId="0" fontId="0" fillId="0" borderId="21" xfId="0" applyBorder="1" applyAlignment="1">
      <alignment vertical="center"/>
    </xf>
    <xf numFmtId="1" fontId="65" fillId="5" borderId="19" xfId="0" applyNumberFormat="1" applyFont="1" applyFill="1" applyBorder="1" applyAlignment="1">
      <alignment vertical="center"/>
    </xf>
    <xf numFmtId="1" fontId="64" fillId="6" borderId="10" xfId="0" applyNumberFormat="1" applyFont="1" applyFill="1" applyBorder="1" applyAlignment="1">
      <alignment horizontal="center" vertical="center"/>
    </xf>
    <xf numFmtId="1" fontId="65" fillId="5" borderId="10" xfId="0" applyNumberFormat="1" applyFont="1" applyFill="1" applyBorder="1" applyAlignment="1">
      <alignment vertical="center"/>
    </xf>
    <xf numFmtId="1" fontId="1" fillId="54" borderId="10" xfId="0" applyNumberFormat="1" applyFont="1" applyFill="1" applyBorder="1" applyAlignment="1">
      <alignment horizontal="center" vertical="center" wrapText="1"/>
    </xf>
    <xf numFmtId="1" fontId="1" fillId="3" borderId="15" xfId="0" applyNumberFormat="1" applyFont="1" applyFill="1" applyBorder="1" applyAlignment="1">
      <alignment vertical="center" wrapText="1"/>
    </xf>
    <xf numFmtId="0" fontId="67" fillId="0" borderId="15" xfId="0" applyNumberFormat="1" applyFont="1" applyBorder="1" applyAlignment="1">
      <alignment vertical="center"/>
    </xf>
    <xf numFmtId="1" fontId="1" fillId="6" borderId="15" xfId="0" applyNumberFormat="1" applyFont="1" applyFill="1" applyBorder="1" applyAlignment="1">
      <alignment vertical="center" wrapText="1"/>
    </xf>
    <xf numFmtId="0" fontId="67" fillId="0" borderId="16" xfId="0" applyNumberFormat="1" applyFont="1" applyBorder="1" applyAlignment="1">
      <alignment vertical="center"/>
    </xf>
    <xf numFmtId="0" fontId="67" fillId="10" borderId="47" xfId="0" applyNumberFormat="1" applyFont="1" applyFill="1" applyBorder="1" applyAlignment="1">
      <alignment vertical="center"/>
    </xf>
    <xf numFmtId="0" fontId="68" fillId="7" borderId="48" xfId="0" applyNumberFormat="1" applyFont="1" applyFill="1" applyBorder="1" applyAlignment="1">
      <alignment horizontal="center" vertical="center" wrapText="1"/>
    </xf>
    <xf numFmtId="0" fontId="19" fillId="3" borderId="49" xfId="1" applyFont="1" applyFill="1" applyBorder="1" applyAlignment="1" applyProtection="1">
      <alignment horizontal="center" vertical="center" wrapText="1"/>
    </xf>
    <xf numFmtId="0" fontId="1" fillId="54" borderId="10" xfId="0" applyNumberFormat="1" applyFont="1" applyFill="1" applyBorder="1" applyAlignment="1">
      <alignment horizontal="center" vertical="center" wrapText="1"/>
    </xf>
    <xf numFmtId="0" fontId="19" fillId="53" borderId="10" xfId="1" applyFont="1" applyFill="1" applyBorder="1" applyAlignment="1" applyProtection="1">
      <alignment horizontal="center" vertical="center" wrapText="1"/>
    </xf>
    <xf numFmtId="0" fontId="67" fillId="0" borderId="47" xfId="0" applyNumberFormat="1" applyFont="1" applyFill="1" applyBorder="1" applyAlignment="1">
      <alignment vertical="center"/>
    </xf>
    <xf numFmtId="0" fontId="67" fillId="0" borderId="48" xfId="0" applyNumberFormat="1" applyFont="1" applyFill="1" applyBorder="1" applyAlignment="1">
      <alignment vertical="center"/>
    </xf>
    <xf numFmtId="0" fontId="67" fillId="0" borderId="15" xfId="0" applyNumberFormat="1" applyFont="1" applyFill="1" applyBorder="1" applyAlignment="1">
      <alignment vertical="center"/>
    </xf>
    <xf numFmtId="1" fontId="1" fillId="0" borderId="15" xfId="0" applyNumberFormat="1" applyFont="1" applyFill="1" applyBorder="1" applyAlignment="1">
      <alignment vertical="center" wrapText="1"/>
    </xf>
    <xf numFmtId="1" fontId="1" fillId="0" borderId="10" xfId="0" applyNumberFormat="1" applyFont="1" applyFill="1" applyBorder="1" applyAlignment="1">
      <alignment vertical="center" wrapText="1"/>
    </xf>
    <xf numFmtId="1" fontId="6" fillId="10" borderId="48" xfId="0" applyNumberFormat="1" applyFont="1" applyFill="1" applyBorder="1" applyAlignment="1">
      <alignment horizontal="center" vertical="center" wrapText="1"/>
    </xf>
    <xf numFmtId="1" fontId="68" fillId="5" borderId="10" xfId="0" applyNumberFormat="1" applyFont="1" applyFill="1" applyBorder="1" applyAlignment="1">
      <alignment vertical="center"/>
    </xf>
    <xf numFmtId="0" fontId="65" fillId="0" borderId="0" xfId="0" applyNumberFormat="1" applyFont="1" applyAlignment="1">
      <alignment vertical="center" wrapText="1"/>
    </xf>
    <xf numFmtId="0" fontId="70" fillId="0" borderId="0" xfId="0" applyFont="1" applyAlignment="1">
      <alignment vertical="center" wrapText="1"/>
    </xf>
    <xf numFmtId="0" fontId="68" fillId="7" borderId="15" xfId="0" applyNumberFormat="1" applyFont="1" applyFill="1" applyBorder="1" applyAlignment="1">
      <alignment horizontal="center" vertical="center" wrapText="1"/>
    </xf>
    <xf numFmtId="0" fontId="68" fillId="7" borderId="48" xfId="0" applyNumberFormat="1" applyFont="1" applyFill="1" applyBorder="1" applyAlignment="1">
      <alignment vertical="center" wrapText="1"/>
    </xf>
    <xf numFmtId="1" fontId="68" fillId="7" borderId="15" xfId="0" applyNumberFormat="1" applyFont="1" applyFill="1" applyBorder="1" applyAlignment="1">
      <alignment horizontal="center" vertical="center" wrapText="1"/>
    </xf>
    <xf numFmtId="1" fontId="68" fillId="7" borderId="15" xfId="0" applyNumberFormat="1" applyFont="1" applyFill="1" applyBorder="1" applyAlignment="1">
      <alignment vertical="center" wrapText="1"/>
    </xf>
    <xf numFmtId="1" fontId="68" fillId="7" borderId="50" xfId="0" applyNumberFormat="1" applyFont="1" applyFill="1" applyBorder="1" applyAlignment="1">
      <alignment vertical="center" wrapText="1"/>
    </xf>
    <xf numFmtId="1" fontId="68" fillId="7" borderId="51" xfId="0" applyNumberFormat="1" applyFont="1" applyFill="1" applyBorder="1" applyAlignment="1">
      <alignment vertical="center" wrapText="1"/>
    </xf>
    <xf numFmtId="1" fontId="68" fillId="7" borderId="52" xfId="0" applyNumberFormat="1" applyFont="1" applyFill="1" applyBorder="1" applyAlignment="1">
      <alignment vertical="center" wrapText="1"/>
    </xf>
    <xf numFmtId="0" fontId="67" fillId="0" borderId="0" xfId="0" applyNumberFormat="1" applyFont="1" applyAlignment="1">
      <alignment vertical="center" wrapText="1"/>
    </xf>
    <xf numFmtId="0" fontId="71" fillId="0" borderId="0" xfId="0" applyFont="1" applyAlignment="1">
      <alignment vertical="center" wrapText="1"/>
    </xf>
    <xf numFmtId="0" fontId="1" fillId="54" borderId="10" xfId="0" applyNumberFormat="1" applyFont="1" applyFill="1" applyBorder="1" applyAlignment="1">
      <alignment horizontal="left" vertical="center" wrapText="1"/>
    </xf>
    <xf numFmtId="0" fontId="19" fillId="53" borderId="10" xfId="1" applyFont="1" applyFill="1" applyBorder="1" applyAlignment="1" applyProtection="1">
      <alignment vertical="center" wrapText="1"/>
    </xf>
    <xf numFmtId="0" fontId="17" fillId="53" borderId="15" xfId="0" applyNumberFormat="1" applyFont="1" applyFill="1" applyBorder="1" applyAlignment="1">
      <alignment horizontal="center" vertical="center" wrapText="1"/>
    </xf>
    <xf numFmtId="0" fontId="19" fillId="53" borderId="49" xfId="1" applyFont="1" applyFill="1" applyBorder="1" applyAlignment="1" applyProtection="1">
      <alignment vertical="center" wrapText="1"/>
    </xf>
    <xf numFmtId="0" fontId="19" fillId="53" borderId="15" xfId="0" applyNumberFormat="1" applyFont="1" applyFill="1" applyBorder="1" applyAlignment="1">
      <alignment vertical="center" wrapText="1"/>
    </xf>
    <xf numFmtId="1" fontId="19" fillId="53" borderId="15" xfId="0" applyNumberFormat="1" applyFont="1" applyFill="1" applyBorder="1" applyAlignment="1">
      <alignment horizontal="center" vertical="center"/>
    </xf>
    <xf numFmtId="0" fontId="19" fillId="53" borderId="15" xfId="0" applyNumberFormat="1" applyFont="1" applyFill="1" applyBorder="1" applyAlignment="1">
      <alignment horizontal="center" vertical="center" wrapText="1"/>
    </xf>
    <xf numFmtId="0" fontId="17" fillId="53" borderId="49" xfId="1" applyFont="1" applyFill="1" applyBorder="1" applyAlignment="1" applyProtection="1">
      <alignment vertical="center" wrapText="1"/>
    </xf>
    <xf numFmtId="1" fontId="17" fillId="53" borderId="51" xfId="0" applyNumberFormat="1" applyFont="1" applyFill="1" applyBorder="1" applyAlignment="1">
      <alignment vertical="center" wrapText="1"/>
    </xf>
    <xf numFmtId="0" fontId="6" fillId="53" borderId="49" xfId="51" applyNumberFormat="1" applyFont="1" applyFill="1" applyBorder="1" applyAlignment="1">
      <alignment horizontal="center" vertical="center" wrapText="1"/>
    </xf>
    <xf numFmtId="9" fontId="6" fillId="53" borderId="49" xfId="71" applyFont="1" applyFill="1" applyBorder="1" applyAlignment="1">
      <alignment horizontal="center" vertical="center" wrapText="1"/>
    </xf>
    <xf numFmtId="0" fontId="72" fillId="52" borderId="0" xfId="0" applyNumberFormat="1" applyFont="1" applyFill="1" applyAlignment="1">
      <alignment vertical="center" wrapText="1"/>
    </xf>
    <xf numFmtId="0" fontId="62" fillId="52" borderId="0" xfId="0" applyFont="1" applyFill="1" applyAlignment="1">
      <alignment vertical="center" wrapText="1"/>
    </xf>
    <xf numFmtId="0" fontId="73" fillId="3" borderId="49" xfId="1" applyFont="1" applyFill="1" applyBorder="1" applyAlignment="1" applyProtection="1">
      <alignment vertical="center" wrapText="1"/>
    </xf>
    <xf numFmtId="0" fontId="1" fillId="3" borderId="15" xfId="0" applyNumberFormat="1" applyFont="1" applyFill="1" applyBorder="1" applyAlignment="1">
      <alignment vertical="center" wrapText="1"/>
    </xf>
    <xf numFmtId="1" fontId="6" fillId="3" borderId="15" xfId="0" applyNumberFormat="1" applyFont="1" applyFill="1" applyBorder="1" applyAlignment="1">
      <alignment vertical="center"/>
    </xf>
    <xf numFmtId="49" fontId="19" fillId="3" borderId="49" xfId="1" applyNumberFormat="1" applyFont="1" applyFill="1" applyBorder="1" applyAlignment="1" applyProtection="1">
      <alignment horizontal="center" vertical="center" wrapText="1"/>
    </xf>
    <xf numFmtId="0" fontId="17" fillId="3" borderId="49" xfId="1" applyFont="1" applyFill="1" applyBorder="1" applyAlignment="1" applyProtection="1">
      <alignment vertical="center" wrapText="1"/>
    </xf>
    <xf numFmtId="1" fontId="6" fillId="3" borderId="51" xfId="0" applyNumberFormat="1" applyFont="1" applyFill="1" applyBorder="1" applyAlignment="1">
      <alignment vertical="center" wrapText="1"/>
    </xf>
    <xf numFmtId="1" fontId="6" fillId="3" borderId="52" xfId="0" applyNumberFormat="1" applyFont="1" applyFill="1" applyBorder="1" applyAlignment="1">
      <alignment vertical="center" wrapText="1"/>
    </xf>
    <xf numFmtId="1" fontId="63" fillId="7" borderId="11" xfId="0" applyNumberFormat="1" applyFont="1" applyFill="1" applyBorder="1" applyAlignment="1">
      <alignment horizontal="center" vertical="center" wrapText="1"/>
    </xf>
    <xf numFmtId="1" fontId="1" fillId="54" borderId="11" xfId="0" applyNumberFormat="1" applyFont="1" applyFill="1" applyBorder="1" applyAlignment="1">
      <alignment horizontal="center" vertical="center" wrapText="1"/>
    </xf>
    <xf numFmtId="1" fontId="24" fillId="53" borderId="11" xfId="0" applyNumberFormat="1" applyFont="1" applyFill="1" applyBorder="1" applyAlignment="1">
      <alignment horizontal="center" vertical="center" wrapText="1"/>
    </xf>
    <xf numFmtId="1" fontId="24" fillId="3" borderId="11" xfId="0" applyNumberFormat="1" applyFont="1" applyFill="1" applyBorder="1" applyAlignment="1">
      <alignment horizontal="center" vertical="center" wrapText="1"/>
    </xf>
    <xf numFmtId="1" fontId="6" fillId="10" borderId="58" xfId="0" applyNumberFormat="1" applyFont="1" applyFill="1" applyBorder="1" applyAlignment="1">
      <alignment horizontal="center" vertical="center" wrapText="1"/>
    </xf>
    <xf numFmtId="1" fontId="1" fillId="54" borderId="22" xfId="0" applyNumberFormat="1" applyFont="1" applyFill="1" applyBorder="1" applyAlignment="1">
      <alignment horizontal="center" vertical="center" wrapText="1"/>
    </xf>
    <xf numFmtId="0" fontId="6" fillId="53" borderId="22" xfId="51" applyNumberFormat="1" applyFont="1" applyFill="1" applyBorder="1" applyAlignment="1">
      <alignment horizontal="center" vertical="center" wrapText="1"/>
    </xf>
    <xf numFmtId="1" fontId="65" fillId="5" borderId="54" xfId="0" applyNumberFormat="1" applyFont="1" applyFill="1" applyBorder="1" applyAlignment="1">
      <alignment vertical="center"/>
    </xf>
    <xf numFmtId="1" fontId="68" fillId="7" borderId="10" xfId="0" applyNumberFormat="1" applyFont="1" applyFill="1" applyBorder="1" applyAlignment="1">
      <alignment vertical="center" wrapText="1"/>
    </xf>
    <xf numFmtId="0" fontId="6" fillId="53" borderId="10" xfId="51" applyNumberFormat="1" applyFont="1" applyFill="1" applyBorder="1" applyAlignment="1">
      <alignment horizontal="center" vertical="center" wrapText="1"/>
    </xf>
    <xf numFmtId="1" fontId="6" fillId="3" borderId="10" xfId="0" applyNumberFormat="1" applyFont="1" applyFill="1" applyBorder="1" applyAlignment="1">
      <alignment vertical="center" wrapText="1"/>
    </xf>
    <xf numFmtId="0" fontId="19" fillId="53" borderId="64" xfId="1" quotePrefix="1" applyFont="1" applyFill="1" applyBorder="1" applyAlignment="1" applyProtection="1">
      <alignment vertical="center" wrapText="1"/>
    </xf>
    <xf numFmtId="0" fontId="17" fillId="0" borderId="64" xfId="1" applyFont="1" applyFill="1" applyBorder="1" applyAlignment="1" applyProtection="1">
      <alignment horizontal="center" vertical="center" wrapText="1"/>
    </xf>
    <xf numFmtId="0" fontId="17" fillId="0" borderId="64" xfId="1" applyFont="1" applyFill="1" applyBorder="1" applyAlignment="1" applyProtection="1">
      <alignment vertical="center" wrapText="1"/>
    </xf>
    <xf numFmtId="0" fontId="17" fillId="0" borderId="15" xfId="0" applyNumberFormat="1" applyFont="1" applyFill="1" applyBorder="1" applyAlignment="1">
      <alignment horizontal="center" vertical="center" wrapText="1"/>
    </xf>
    <xf numFmtId="0" fontId="19" fillId="53" borderId="64" xfId="1" applyFont="1" applyFill="1" applyBorder="1" applyAlignment="1" applyProtection="1">
      <alignment horizontal="center" vertical="center" wrapText="1"/>
    </xf>
    <xf numFmtId="0" fontId="19" fillId="53" borderId="64" xfId="1" applyFont="1" applyFill="1" applyBorder="1" applyAlignment="1" applyProtection="1">
      <alignment vertical="center" wrapText="1"/>
    </xf>
    <xf numFmtId="1" fontId="16" fillId="18" borderId="64" xfId="0" applyNumberFormat="1" applyFont="1" applyFill="1" applyBorder="1" applyAlignment="1">
      <alignment horizontal="center" vertical="center" wrapText="1"/>
    </xf>
    <xf numFmtId="0" fontId="16" fillId="14" borderId="14" xfId="1" quotePrefix="1" applyFont="1" applyFill="1" applyBorder="1" applyAlignment="1" applyProtection="1">
      <alignment horizontal="center" wrapText="1"/>
    </xf>
    <xf numFmtId="0" fontId="16" fillId="14" borderId="64" xfId="1" quotePrefix="1" applyFont="1" applyFill="1" applyBorder="1" applyAlignment="1" applyProtection="1">
      <alignment horizontal="center" wrapText="1"/>
    </xf>
    <xf numFmtId="0" fontId="16" fillId="13" borderId="64" xfId="1" quotePrefix="1" applyFont="1" applyFill="1" applyBorder="1" applyAlignment="1" applyProtection="1">
      <alignment horizontal="center" wrapText="1"/>
    </xf>
    <xf numFmtId="0" fontId="22" fillId="0" borderId="55" xfId="0" applyFont="1" applyBorder="1" applyAlignment="1">
      <alignment vertical="center"/>
    </xf>
    <xf numFmtId="1" fontId="16" fillId="5" borderId="0"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0" fontId="16" fillId="14" borderId="10" xfId="1" quotePrefix="1" applyFont="1" applyFill="1" applyBorder="1" applyAlignment="1" applyProtection="1">
      <alignment horizontal="center" wrapText="1"/>
    </xf>
    <xf numFmtId="0" fontId="16" fillId="13" borderId="10" xfId="1" quotePrefix="1" applyFont="1" applyFill="1" applyBorder="1" applyAlignment="1" applyProtection="1">
      <alignment horizontal="center" wrapText="1"/>
    </xf>
    <xf numFmtId="0" fontId="22" fillId="0" borderId="46" xfId="0" applyFont="1" applyBorder="1" applyAlignment="1">
      <alignment vertical="center"/>
    </xf>
    <xf numFmtId="1" fontId="25" fillId="5" borderId="57" xfId="0" applyNumberFormat="1" applyFont="1" applyFill="1" applyBorder="1" applyAlignment="1">
      <alignment vertical="center"/>
    </xf>
    <xf numFmtId="1" fontId="74" fillId="5" borderId="55" xfId="0" applyNumberFormat="1" applyFont="1" applyFill="1" applyBorder="1" applyAlignment="1">
      <alignment vertical="center"/>
    </xf>
    <xf numFmtId="1" fontId="63" fillId="7" borderId="15" xfId="0" applyNumberFormat="1" applyFont="1" applyFill="1" applyBorder="1" applyAlignment="1">
      <alignment vertical="center" wrapText="1"/>
    </xf>
    <xf numFmtId="1" fontId="16" fillId="54" borderId="10" xfId="0" applyNumberFormat="1" applyFont="1" applyFill="1" applyBorder="1" applyAlignment="1">
      <alignment horizontal="center" vertical="center" wrapText="1"/>
    </xf>
    <xf numFmtId="0" fontId="24" fillId="10" borderId="15" xfId="0" applyNumberFormat="1" applyFont="1" applyFill="1" applyBorder="1" applyAlignment="1">
      <alignment horizontal="center" vertical="center" wrapText="1"/>
    </xf>
    <xf numFmtId="0" fontId="24" fillId="10" borderId="0" xfId="0" applyNumberFormat="1" applyFont="1" applyFill="1" applyBorder="1" applyAlignment="1">
      <alignment horizontal="center" vertical="center" wrapText="1"/>
    </xf>
    <xf numFmtId="0" fontId="16" fillId="53" borderId="15" xfId="0" applyNumberFormat="1" applyFont="1" applyFill="1" applyBorder="1" applyAlignment="1">
      <alignment vertical="center" wrapText="1"/>
    </xf>
    <xf numFmtId="0" fontId="16" fillId="3" borderId="15" xfId="0" applyNumberFormat="1" applyFont="1" applyFill="1" applyBorder="1" applyAlignment="1">
      <alignment vertical="center" wrapText="1"/>
    </xf>
    <xf numFmtId="0" fontId="24" fillId="10" borderId="56" xfId="0" applyNumberFormat="1" applyFont="1" applyFill="1" applyBorder="1" applyAlignment="1">
      <alignment horizontal="center" vertical="center" wrapText="1"/>
    </xf>
    <xf numFmtId="1" fontId="24" fillId="10" borderId="15"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10" borderId="48" xfId="0" applyNumberFormat="1" applyFont="1" applyFill="1" applyBorder="1" applyAlignment="1">
      <alignment horizontal="center" vertical="center" wrapText="1"/>
    </xf>
    <xf numFmtId="0" fontId="16" fillId="10" borderId="15" xfId="0" applyNumberFormat="1" applyFont="1" applyFill="1" applyBorder="1" applyAlignment="1">
      <alignment horizontal="center" vertical="center" wrapText="1"/>
    </xf>
    <xf numFmtId="0" fontId="16" fillId="10" borderId="48" xfId="0" applyNumberFormat="1" applyFont="1" applyFill="1" applyBorder="1" applyAlignment="1">
      <alignment horizontal="center" vertical="center" wrapText="1"/>
    </xf>
    <xf numFmtId="1" fontId="16" fillId="10" borderId="15" xfId="0" applyNumberFormat="1" applyFont="1" applyFill="1" applyBorder="1" applyAlignment="1">
      <alignment horizontal="center" vertical="center" wrapText="1"/>
    </xf>
    <xf numFmtId="0" fontId="75" fillId="0" borderId="0" xfId="0" applyNumberFormat="1" applyFont="1" applyAlignment="1">
      <alignment vertical="center" wrapText="1"/>
    </xf>
    <xf numFmtId="1" fontId="1" fillId="3" borderId="15" xfId="0" applyNumberFormat="1" applyFont="1" applyFill="1" applyBorder="1" applyAlignment="1">
      <alignment horizontal="center" vertical="center"/>
    </xf>
    <xf numFmtId="0" fontId="6" fillId="0" borderId="0" xfId="0" applyNumberFormat="1" applyFont="1" applyAlignment="1">
      <alignment vertical="center" wrapText="1"/>
    </xf>
    <xf numFmtId="0" fontId="69" fillId="0" borderId="0" xfId="0" applyFont="1" applyAlignment="1">
      <alignment vertical="center" wrapText="1"/>
    </xf>
    <xf numFmtId="0" fontId="17" fillId="14" borderId="14" xfId="1" applyFont="1" applyFill="1" applyBorder="1" applyAlignment="1" applyProtection="1">
      <alignment horizontal="center" vertical="center" wrapText="1"/>
    </xf>
    <xf numFmtId="0" fontId="17" fillId="18" borderId="10" xfId="0" applyNumberFormat="1" applyFont="1" applyFill="1" applyBorder="1" applyAlignment="1">
      <alignment horizontal="center" vertical="center" wrapText="1"/>
    </xf>
    <xf numFmtId="1" fontId="17" fillId="18" borderId="10" xfId="0" applyNumberFormat="1" applyFont="1" applyFill="1" applyBorder="1" applyAlignment="1">
      <alignment horizontal="center" vertical="center" wrapText="1"/>
    </xf>
    <xf numFmtId="0" fontId="17" fillId="5" borderId="7" xfId="0" applyNumberFormat="1" applyFont="1" applyFill="1" applyBorder="1" applyAlignment="1">
      <alignment horizontal="center" vertical="center" wrapText="1"/>
    </xf>
    <xf numFmtId="1" fontId="17" fillId="3" borderId="15" xfId="0" applyNumberFormat="1" applyFont="1" applyFill="1" applyBorder="1" applyAlignment="1">
      <alignment horizontal="center" vertical="center" wrapText="1"/>
    </xf>
    <xf numFmtId="1" fontId="76" fillId="5" borderId="19" xfId="0" applyNumberFormat="1" applyFont="1" applyFill="1" applyBorder="1" applyAlignment="1">
      <alignment horizontal="center" vertical="center"/>
    </xf>
    <xf numFmtId="1" fontId="77" fillId="7" borderId="15" xfId="0" applyNumberFormat="1" applyFont="1" applyFill="1" applyBorder="1" applyAlignment="1">
      <alignment horizontal="center" vertical="center" wrapText="1"/>
    </xf>
    <xf numFmtId="1" fontId="19" fillId="54" borderId="10" xfId="0" applyNumberFormat="1" applyFont="1" applyFill="1" applyBorder="1" applyAlignment="1">
      <alignment horizontal="center" vertical="center" wrapText="1"/>
    </xf>
    <xf numFmtId="0" fontId="17" fillId="10" borderId="1" xfId="0" applyNumberFormat="1"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13" borderId="10"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1" fontId="61" fillId="5" borderId="32"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78" fillId="0" borderId="0" xfId="0" applyNumberFormat="1" applyFont="1" applyAlignment="1">
      <alignment horizontal="center" vertical="center" wrapText="1"/>
    </xf>
    <xf numFmtId="0" fontId="6" fillId="0" borderId="47" xfId="0" applyNumberFormat="1" applyFont="1" applyFill="1" applyBorder="1" applyAlignment="1">
      <alignment vertical="center"/>
    </xf>
    <xf numFmtId="0" fontId="17" fillId="10" borderId="10" xfId="0" applyFont="1" applyFill="1" applyBorder="1" applyAlignment="1">
      <alignment horizontal="center" vertical="center"/>
    </xf>
    <xf numFmtId="0" fontId="17" fillId="10" borderId="64" xfId="1" applyFont="1" applyFill="1" applyBorder="1" applyAlignment="1" applyProtection="1">
      <alignment horizontal="center" vertical="center" wrapText="1"/>
    </xf>
    <xf numFmtId="0" fontId="17" fillId="10" borderId="64" xfId="1" applyFont="1" applyFill="1" applyBorder="1" applyAlignment="1" applyProtection="1">
      <alignment vertical="center" wrapText="1"/>
    </xf>
    <xf numFmtId="0" fontId="17" fillId="53" borderId="49" xfId="1" applyFont="1" applyFill="1" applyBorder="1" applyAlignment="1" applyProtection="1">
      <alignment horizontal="center" vertical="center" wrapText="1"/>
    </xf>
    <xf numFmtId="0" fontId="69" fillId="10" borderId="76" xfId="0" applyNumberFormat="1" applyFont="1" applyFill="1" applyBorder="1" applyAlignment="1">
      <alignment horizontal="center" vertical="center" wrapText="1"/>
    </xf>
    <xf numFmtId="1" fontId="1" fillId="6" borderId="70" xfId="0" applyNumberFormat="1" applyFont="1" applyFill="1" applyBorder="1" applyAlignment="1">
      <alignment vertical="center" wrapText="1"/>
    </xf>
    <xf numFmtId="1" fontId="64" fillId="6" borderId="45" xfId="0" applyNumberFormat="1" applyFont="1" applyFill="1" applyBorder="1" applyAlignment="1">
      <alignment horizontal="center" vertical="center"/>
    </xf>
    <xf numFmtId="1" fontId="67" fillId="6" borderId="72" xfId="0" applyNumberFormat="1" applyFont="1" applyFill="1" applyBorder="1" applyAlignment="1">
      <alignment vertical="center"/>
    </xf>
    <xf numFmtId="1" fontId="67" fillId="6" borderId="72" xfId="0" applyNumberFormat="1" applyFont="1" applyFill="1" applyBorder="1" applyAlignment="1">
      <alignment horizontal="center" vertical="center"/>
    </xf>
    <xf numFmtId="1" fontId="24" fillId="53" borderId="68" xfId="0" applyNumberFormat="1" applyFont="1" applyFill="1" applyBorder="1" applyAlignment="1">
      <alignment horizontal="center" vertical="center" wrapText="1"/>
    </xf>
    <xf numFmtId="0" fontId="17" fillId="10" borderId="0" xfId="2" applyFont="1" applyFill="1" applyBorder="1" applyAlignment="1">
      <alignment horizontal="center" vertical="center" wrapText="1"/>
    </xf>
    <xf numFmtId="0" fontId="6" fillId="0" borderId="48" xfId="0" applyNumberFormat="1" applyFont="1" applyFill="1" applyBorder="1" applyAlignment="1">
      <alignment vertical="center"/>
    </xf>
    <xf numFmtId="0" fontId="19" fillId="3" borderId="15" xfId="0" applyNumberFormat="1" applyFont="1" applyFill="1" applyBorder="1" applyAlignment="1">
      <alignment horizontal="center" vertical="center" wrapText="1"/>
    </xf>
    <xf numFmtId="1" fontId="67" fillId="6" borderId="73" xfId="0" applyNumberFormat="1" applyFont="1" applyFill="1" applyBorder="1" applyAlignment="1">
      <alignment vertical="center"/>
    </xf>
    <xf numFmtId="0" fontId="17" fillId="10" borderId="33" xfId="2" applyFont="1" applyFill="1" applyBorder="1" applyAlignment="1">
      <alignment horizontal="center" vertical="center" wrapText="1"/>
    </xf>
    <xf numFmtId="0" fontId="17" fillId="0" borderId="82" xfId="0" applyNumberFormat="1" applyFont="1" applyFill="1" applyBorder="1" applyAlignment="1">
      <alignment horizontal="center" vertical="center" wrapText="1"/>
    </xf>
    <xf numFmtId="1" fontId="65" fillId="5" borderId="83" xfId="0" applyNumberFormat="1" applyFont="1" applyFill="1" applyBorder="1" applyAlignment="1">
      <alignment vertical="center"/>
    </xf>
    <xf numFmtId="1" fontId="6" fillId="10" borderId="12" xfId="0" applyNumberFormat="1" applyFont="1" applyFill="1" applyBorder="1" applyAlignment="1">
      <alignment horizontal="center" vertical="center" wrapText="1"/>
    </xf>
    <xf numFmtId="0" fontId="6" fillId="10" borderId="81" xfId="0" applyNumberFormat="1" applyFont="1" applyFill="1" applyBorder="1" applyAlignment="1">
      <alignment horizontal="center" vertical="center" wrapText="1"/>
    </xf>
    <xf numFmtId="0" fontId="17" fillId="10" borderId="33" xfId="2" applyFont="1" applyFill="1" applyBorder="1" applyAlignment="1">
      <alignment horizontal="left" vertical="center" wrapText="1"/>
    </xf>
    <xf numFmtId="0" fontId="69" fillId="10" borderId="77" xfId="1" applyFont="1" applyFill="1" applyBorder="1" applyAlignment="1" applyProtection="1">
      <alignment horizontal="center" vertical="center" wrapText="1"/>
    </xf>
    <xf numFmtId="1" fontId="68" fillId="7" borderId="63" xfId="0" applyNumberFormat="1" applyFont="1" applyFill="1" applyBorder="1" applyAlignment="1">
      <alignment vertical="center" wrapText="1"/>
    </xf>
    <xf numFmtId="1" fontId="6" fillId="10" borderId="78" xfId="0" applyNumberFormat="1" applyFont="1" applyFill="1" applyBorder="1" applyAlignment="1">
      <alignment horizontal="center" vertical="center" wrapText="1"/>
    </xf>
    <xf numFmtId="0" fontId="17" fillId="14" borderId="80" xfId="1" quotePrefix="1" applyFont="1" applyFill="1" applyBorder="1" applyAlignment="1" applyProtection="1">
      <alignment horizontal="center" vertical="center" wrapText="1"/>
    </xf>
    <xf numFmtId="1" fontId="24" fillId="3" borderId="68" xfId="0" applyNumberFormat="1" applyFont="1" applyFill="1" applyBorder="1" applyAlignment="1">
      <alignment horizontal="center" vertical="center" wrapText="1"/>
    </xf>
    <xf numFmtId="0" fontId="69" fillId="2" borderId="0" xfId="0" applyFont="1" applyFill="1" applyAlignment="1">
      <alignment vertical="center" wrapText="1"/>
    </xf>
    <xf numFmtId="1" fontId="67" fillId="6" borderId="71" xfId="0" applyNumberFormat="1" applyFont="1" applyFill="1" applyBorder="1" applyAlignment="1">
      <alignment vertical="center"/>
    </xf>
    <xf numFmtId="1" fontId="17" fillId="10" borderId="80" xfId="0" applyNumberFormat="1" applyFont="1" applyFill="1" applyBorder="1" applyAlignment="1">
      <alignment horizontal="center" vertical="center" wrapText="1"/>
    </xf>
    <xf numFmtId="0" fontId="68" fillId="6" borderId="72" xfId="0" applyNumberFormat="1" applyFont="1" applyFill="1" applyBorder="1" applyAlignment="1">
      <alignment horizontal="center" vertical="center"/>
    </xf>
    <xf numFmtId="1" fontId="67" fillId="6" borderId="75" xfId="0" applyNumberFormat="1" applyFont="1" applyFill="1" applyBorder="1" applyAlignment="1">
      <alignment vertical="center"/>
    </xf>
    <xf numFmtId="49" fontId="17" fillId="14" borderId="80" xfId="1" applyNumberFormat="1" applyFont="1" applyFill="1" applyBorder="1" applyAlignment="1" applyProtection="1">
      <alignment horizontal="center" vertical="center" wrapText="1"/>
    </xf>
    <xf numFmtId="0" fontId="6" fillId="2" borderId="0" xfId="0" applyNumberFormat="1" applyFont="1" applyFill="1" applyAlignment="1">
      <alignment vertical="center" wrapText="1"/>
    </xf>
    <xf numFmtId="1" fontId="67" fillId="6" borderId="74" xfId="0" applyNumberFormat="1" applyFont="1" applyFill="1" applyBorder="1" applyAlignment="1">
      <alignment vertical="center"/>
    </xf>
    <xf numFmtId="1" fontId="6" fillId="3" borderId="79" xfId="0" applyNumberFormat="1" applyFont="1" applyFill="1" applyBorder="1" applyAlignment="1">
      <alignment vertical="center" wrapText="1"/>
    </xf>
    <xf numFmtId="1" fontId="63" fillId="7" borderId="68" xfId="0" applyNumberFormat="1" applyFont="1" applyFill="1" applyBorder="1" applyAlignment="1">
      <alignment horizontal="center" vertical="center" wrapText="1"/>
    </xf>
    <xf numFmtId="0" fontId="19" fillId="14" borderId="80" xfId="1" quotePrefix="1" applyFont="1" applyFill="1" applyBorder="1" applyAlignment="1" applyProtection="1">
      <alignment vertical="center" wrapText="1"/>
    </xf>
    <xf numFmtId="1" fontId="67" fillId="6" borderId="83" xfId="0" applyNumberFormat="1" applyFont="1" applyFill="1" applyBorder="1" applyAlignment="1">
      <alignment vertical="center"/>
    </xf>
    <xf numFmtId="1" fontId="6" fillId="10" borderId="81" xfId="0" applyNumberFormat="1" applyFont="1" applyFill="1" applyBorder="1" applyAlignment="1">
      <alignment horizontal="center" vertical="center" wrapText="1"/>
    </xf>
    <xf numFmtId="1" fontId="63" fillId="7" borderId="14" xfId="0" applyNumberFormat="1" applyFont="1" applyFill="1" applyBorder="1" applyAlignment="1">
      <alignment horizontal="center" vertical="center" wrapText="1"/>
    </xf>
    <xf numFmtId="0" fontId="6" fillId="17" borderId="68" xfId="0" applyNumberFormat="1" applyFont="1" applyFill="1" applyBorder="1" applyAlignment="1">
      <alignment horizontal="center" vertical="center" wrapText="1"/>
    </xf>
    <xf numFmtId="0" fontId="6" fillId="17" borderId="68" xfId="51" applyNumberFormat="1" applyFont="1" applyFill="1" applyBorder="1" applyAlignment="1">
      <alignment horizontal="center" vertical="center" wrapText="1"/>
    </xf>
    <xf numFmtId="0" fontId="69" fillId="10" borderId="77" xfId="1" applyFont="1" applyFill="1" applyBorder="1" applyAlignment="1" applyProtection="1">
      <alignment vertical="center" wrapText="1"/>
    </xf>
    <xf numFmtId="0" fontId="69" fillId="10" borderId="81" xfId="0" applyNumberFormat="1" applyFont="1" applyFill="1" applyBorder="1" applyAlignment="1">
      <alignment horizontal="center" vertical="center" wrapText="1"/>
    </xf>
    <xf numFmtId="1" fontId="1" fillId="54" borderId="68"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0" fontId="17" fillId="14" borderId="80" xfId="1" applyFont="1" applyFill="1" applyBorder="1" applyAlignment="1" applyProtection="1">
      <alignment horizontal="center" vertical="center" wrapText="1"/>
    </xf>
    <xf numFmtId="1" fontId="17" fillId="0" borderId="80" xfId="0" applyNumberFormat="1" applyFont="1" applyFill="1" applyBorder="1" applyAlignment="1">
      <alignment horizontal="center" vertical="center" wrapText="1"/>
    </xf>
    <xf numFmtId="1" fontId="17" fillId="3" borderId="0" xfId="0" applyNumberFormat="1" applyFont="1" applyFill="1" applyBorder="1" applyAlignment="1">
      <alignment horizontal="center" vertical="center" wrapText="1"/>
    </xf>
    <xf numFmtId="1" fontId="17" fillId="3" borderId="52" xfId="0" applyNumberFormat="1" applyFont="1" applyFill="1" applyBorder="1" applyAlignment="1">
      <alignment vertical="center" wrapText="1"/>
    </xf>
    <xf numFmtId="1" fontId="76" fillId="5" borderId="19" xfId="0" applyNumberFormat="1" applyFont="1" applyFill="1" applyBorder="1" applyAlignment="1">
      <alignment vertical="center"/>
    </xf>
    <xf numFmtId="0" fontId="78" fillId="0" borderId="10" xfId="0" applyNumberFormat="1" applyFont="1" applyBorder="1" applyAlignment="1">
      <alignment vertical="center" wrapText="1"/>
    </xf>
    <xf numFmtId="1" fontId="17" fillId="0" borderId="64" xfId="0" applyNumberFormat="1" applyFont="1" applyFill="1" applyBorder="1" applyAlignment="1">
      <alignment horizontal="center" vertical="center" wrapText="1"/>
    </xf>
    <xf numFmtId="9" fontId="17" fillId="53" borderId="53" xfId="71" applyFont="1" applyFill="1" applyBorder="1" applyAlignment="1">
      <alignment horizontal="center" vertical="center" wrapText="1"/>
    </xf>
    <xf numFmtId="1" fontId="61" fillId="6" borderId="0" xfId="0" applyNumberFormat="1" applyFont="1" applyFill="1" applyBorder="1" applyAlignment="1">
      <alignment vertical="center"/>
    </xf>
    <xf numFmtId="0" fontId="17" fillId="13" borderId="0" xfId="1" applyFont="1" applyFill="1" applyBorder="1" applyAlignment="1" applyProtection="1">
      <alignment horizontal="center" vertical="center" wrapText="1"/>
    </xf>
    <xf numFmtId="1" fontId="62" fillId="6" borderId="10" xfId="0" applyNumberFormat="1" applyFont="1" applyFill="1" applyBorder="1" applyAlignment="1">
      <alignment horizontal="center" vertical="center"/>
    </xf>
    <xf numFmtId="0" fontId="78" fillId="0" borderId="0" xfId="0" applyNumberFormat="1" applyFont="1" applyAlignment="1">
      <alignment vertical="center" wrapText="1"/>
    </xf>
    <xf numFmtId="1" fontId="17" fillId="5" borderId="0" xfId="0" applyNumberFormat="1" applyFont="1" applyFill="1" applyBorder="1" applyAlignment="1">
      <alignment horizontal="center" vertical="center" wrapText="1"/>
    </xf>
    <xf numFmtId="1" fontId="77" fillId="7" borderId="52" xfId="0" applyNumberFormat="1" applyFont="1" applyFill="1" applyBorder="1" applyAlignment="1">
      <alignment vertical="center" wrapText="1"/>
    </xf>
    <xf numFmtId="0" fontId="17" fillId="14" borderId="0" xfId="1" applyFont="1" applyFill="1" applyBorder="1" applyAlignment="1" applyProtection="1">
      <alignment horizontal="center" vertical="center" wrapText="1"/>
    </xf>
    <xf numFmtId="1" fontId="61" fillId="5" borderId="0" xfId="0" applyNumberFormat="1" applyFont="1" applyFill="1" applyBorder="1" applyAlignment="1">
      <alignment vertical="center"/>
    </xf>
    <xf numFmtId="1" fontId="17" fillId="13" borderId="0" xfId="0" applyNumberFormat="1" applyFont="1" applyFill="1" applyBorder="1" applyAlignment="1">
      <alignment horizontal="center" vertical="center" wrapText="1"/>
    </xf>
    <xf numFmtId="0" fontId="17" fillId="0" borderId="64" xfId="0" applyNumberFormat="1" applyFont="1" applyFill="1" applyBorder="1" applyAlignment="1">
      <alignment horizontal="center" vertical="center" wrapText="1"/>
    </xf>
    <xf numFmtId="0" fontId="17" fillId="0" borderId="84" xfId="0" applyNumberFormat="1" applyFont="1" applyFill="1" applyBorder="1" applyAlignment="1">
      <alignment horizontal="center" vertical="center" wrapText="1"/>
    </xf>
    <xf numFmtId="0" fontId="17" fillId="0" borderId="85" xfId="0" applyNumberFormat="1" applyFont="1" applyFill="1" applyBorder="1" applyAlignment="1">
      <alignment horizontal="center" vertical="center" wrapText="1"/>
    </xf>
    <xf numFmtId="0" fontId="17" fillId="0" borderId="86"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87" xfId="0" applyNumberFormat="1" applyFont="1" applyFill="1" applyBorder="1" applyAlignment="1">
      <alignment horizontal="center" vertical="center" wrapText="1"/>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92" xfId="0" applyFont="1" applyFill="1" applyBorder="1" applyAlignment="1">
      <alignment horizontal="center" vertical="center" wrapText="1"/>
    </xf>
    <xf numFmtId="1" fontId="17" fillId="3" borderId="44" xfId="0" applyNumberFormat="1" applyFont="1" applyFill="1" applyBorder="1" applyAlignment="1">
      <alignment horizontal="left" vertical="center" wrapText="1"/>
    </xf>
    <xf numFmtId="1" fontId="17" fillId="3" borderId="16" xfId="0" applyNumberFormat="1" applyFont="1" applyFill="1" applyBorder="1" applyAlignment="1">
      <alignment horizontal="left" vertical="center" wrapText="1"/>
    </xf>
    <xf numFmtId="1" fontId="17" fillId="10" borderId="3" xfId="0" applyNumberFormat="1" applyFont="1" applyFill="1" applyBorder="1" applyAlignment="1">
      <alignment horizontal="left" vertical="center" wrapText="1"/>
    </xf>
    <xf numFmtId="1" fontId="17" fillId="10" borderId="25" xfId="0" applyNumberFormat="1" applyFont="1" applyFill="1" applyBorder="1" applyAlignment="1">
      <alignment horizontal="left" vertical="center" wrapText="1"/>
    </xf>
    <xf numFmtId="1" fontId="62" fillId="6" borderId="25" xfId="0" applyNumberFormat="1" applyFont="1" applyFill="1" applyBorder="1" applyAlignment="1">
      <alignment horizontal="left" vertical="center"/>
    </xf>
    <xf numFmtId="1" fontId="17" fillId="3" borderId="25" xfId="0" applyNumberFormat="1" applyFont="1" applyFill="1" applyBorder="1" applyAlignment="1">
      <alignment horizontal="left" vertical="center" wrapText="1"/>
    </xf>
    <xf numFmtId="1" fontId="17" fillId="10" borderId="32" xfId="0" applyNumberFormat="1" applyFont="1" applyFill="1" applyBorder="1" applyAlignment="1">
      <alignment horizontal="left" vertical="center" wrapText="1"/>
    </xf>
    <xf numFmtId="1" fontId="17" fillId="10" borderId="19" xfId="0" applyNumberFormat="1" applyFont="1" applyFill="1" applyBorder="1" applyAlignment="1">
      <alignment horizontal="left" vertical="center" wrapText="1"/>
    </xf>
    <xf numFmtId="1" fontId="80" fillId="5" borderId="10" xfId="0" applyNumberFormat="1" applyFont="1" applyFill="1" applyBorder="1" applyAlignment="1">
      <alignment horizontal="left" vertical="center"/>
    </xf>
    <xf numFmtId="1" fontId="62" fillId="7" borderId="14" xfId="0" applyNumberFormat="1" applyFont="1" applyFill="1" applyBorder="1" applyAlignment="1">
      <alignment horizontal="left" vertical="center" wrapText="1"/>
    </xf>
    <xf numFmtId="1" fontId="17" fillId="54" borderId="10" xfId="0" applyNumberFormat="1" applyFont="1" applyFill="1" applyBorder="1" applyAlignment="1">
      <alignment horizontal="left" vertical="center" wrapText="1"/>
    </xf>
    <xf numFmtId="1" fontId="17" fillId="0" borderId="10" xfId="0" applyNumberFormat="1" applyFont="1" applyFill="1" applyBorder="1" applyAlignment="1">
      <alignment horizontal="left" vertical="center" wrapText="1"/>
    </xf>
    <xf numFmtId="1" fontId="17" fillId="53" borderId="68" xfId="0" applyNumberFormat="1" applyFont="1" applyFill="1" applyBorder="1" applyAlignment="1">
      <alignment horizontal="left" vertical="center" wrapText="1"/>
    </xf>
    <xf numFmtId="1" fontId="17" fillId="3" borderId="68" xfId="0" applyNumberFormat="1" applyFont="1" applyFill="1" applyBorder="1" applyAlignment="1">
      <alignment horizontal="left" vertical="center" wrapText="1"/>
    </xf>
    <xf numFmtId="1" fontId="62" fillId="6" borderId="83" xfId="0" applyNumberFormat="1" applyFont="1" applyFill="1" applyBorder="1" applyAlignment="1">
      <alignment horizontal="left" vertical="center"/>
    </xf>
    <xf numFmtId="1" fontId="62" fillId="7" borderId="68" xfId="0" applyNumberFormat="1" applyFont="1" applyFill="1" applyBorder="1" applyAlignment="1">
      <alignment horizontal="left" vertical="center" wrapText="1"/>
    </xf>
    <xf numFmtId="1" fontId="17" fillId="54" borderId="68" xfId="0" applyNumberFormat="1" applyFont="1" applyFill="1" applyBorder="1" applyAlignment="1">
      <alignment horizontal="left" vertical="center" wrapText="1"/>
    </xf>
    <xf numFmtId="1" fontId="80" fillId="5" borderId="83" xfId="0" applyNumberFormat="1" applyFont="1" applyFill="1" applyBorder="1" applyAlignment="1">
      <alignment horizontal="left" vertical="center"/>
    </xf>
    <xf numFmtId="0" fontId="78" fillId="0" borderId="0" xfId="0" applyNumberFormat="1" applyFont="1" applyAlignment="1">
      <alignment horizontal="left" vertical="center" wrapText="1"/>
    </xf>
    <xf numFmtId="0" fontId="72" fillId="0" borderId="0" xfId="0" applyNumberFormat="1" applyFont="1" applyAlignment="1">
      <alignment horizontal="left" vertical="center" wrapText="1"/>
    </xf>
    <xf numFmtId="1" fontId="17" fillId="10" borderId="10"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0" fontId="19" fillId="55" borderId="80" xfId="1" applyFont="1" applyFill="1" applyBorder="1" applyAlignment="1" applyProtection="1">
      <alignment horizontal="center" vertical="center" wrapText="1"/>
    </xf>
    <xf numFmtId="0" fontId="19" fillId="55" borderId="80" xfId="1" applyFont="1" applyFill="1" applyBorder="1" applyAlignment="1" applyProtection="1">
      <alignment vertical="center" wrapText="1"/>
    </xf>
    <xf numFmtId="0" fontId="17" fillId="55" borderId="81" xfId="0" applyNumberFormat="1" applyFont="1" applyFill="1" applyBorder="1" applyAlignment="1">
      <alignment horizontal="center" vertical="center" wrapText="1"/>
    </xf>
    <xf numFmtId="0" fontId="19" fillId="55" borderId="80" xfId="1" quotePrefix="1" applyFont="1" applyFill="1" applyBorder="1" applyAlignment="1" applyProtection="1">
      <alignment horizontal="center" vertical="center" wrapText="1"/>
    </xf>
    <xf numFmtId="0" fontId="19" fillId="55" borderId="81" xfId="0" applyNumberFormat="1" applyFont="1" applyFill="1" applyBorder="1" applyAlignment="1">
      <alignment vertical="center" wrapText="1"/>
    </xf>
    <xf numFmtId="9" fontId="17" fillId="55" borderId="53" xfId="71" applyFont="1" applyFill="1" applyBorder="1" applyAlignment="1">
      <alignment horizontal="center" vertical="center" wrapText="1"/>
    </xf>
    <xf numFmtId="0" fontId="19" fillId="55" borderId="15" xfId="0" applyNumberFormat="1" applyFont="1" applyFill="1" applyBorder="1" applyAlignment="1">
      <alignment horizontal="center" vertical="center" wrapText="1"/>
    </xf>
    <xf numFmtId="0" fontId="6" fillId="55" borderId="69" xfId="51" applyNumberFormat="1" applyFont="1" applyFill="1" applyBorder="1" applyAlignment="1">
      <alignment horizontal="center" vertical="center" wrapText="1"/>
    </xf>
    <xf numFmtId="0" fontId="6" fillId="55" borderId="49" xfId="51" applyNumberFormat="1" applyFont="1" applyFill="1" applyBorder="1" applyAlignment="1">
      <alignment horizontal="center" vertical="center" wrapText="1"/>
    </xf>
    <xf numFmtId="9" fontId="6" fillId="55" borderId="49" xfId="71" applyFont="1" applyFill="1" applyBorder="1" applyAlignment="1">
      <alignment horizontal="center" vertical="center" wrapText="1"/>
    </xf>
    <xf numFmtId="1" fontId="24" fillId="55" borderId="68" xfId="0" applyNumberFormat="1" applyFont="1" applyFill="1" applyBorder="1" applyAlignment="1">
      <alignment horizontal="center" vertical="center" wrapText="1"/>
    </xf>
    <xf numFmtId="1" fontId="17" fillId="55" borderId="68" xfId="0" applyNumberFormat="1" applyFont="1" applyFill="1" applyBorder="1" applyAlignment="1">
      <alignment horizontal="left" vertical="center" wrapText="1"/>
    </xf>
    <xf numFmtId="0" fontId="19" fillId="55" borderId="10" xfId="1" applyFont="1" applyFill="1" applyBorder="1" applyAlignment="1" applyProtection="1">
      <alignment horizontal="center" vertical="center" wrapText="1"/>
    </xf>
    <xf numFmtId="0" fontId="19" fillId="55" borderId="10" xfId="1" applyFont="1" applyFill="1" applyBorder="1" applyAlignment="1" applyProtection="1">
      <alignment vertical="center" wrapText="1"/>
    </xf>
    <xf numFmtId="0" fontId="17" fillId="55" borderId="76" xfId="0" applyNumberFormat="1" applyFont="1" applyFill="1" applyBorder="1" applyAlignment="1">
      <alignment horizontal="center" vertical="center" wrapText="1"/>
    </xf>
    <xf numFmtId="0" fontId="19" fillId="55" borderId="49" xfId="1" applyFont="1" applyFill="1" applyBorder="1" applyAlignment="1" applyProtection="1">
      <alignment vertical="center" wrapText="1"/>
    </xf>
    <xf numFmtId="0" fontId="19" fillId="55" borderId="15" xfId="0" applyNumberFormat="1" applyFont="1" applyFill="1" applyBorder="1" applyAlignment="1">
      <alignment vertical="center" wrapText="1"/>
    </xf>
    <xf numFmtId="1" fontId="19" fillId="55" borderId="15" xfId="0" applyNumberFormat="1" applyFont="1" applyFill="1" applyBorder="1" applyAlignment="1">
      <alignment horizontal="center" vertical="center"/>
    </xf>
    <xf numFmtId="0" fontId="19" fillId="55" borderId="49" xfId="1" applyFont="1" applyFill="1" applyBorder="1" applyAlignment="1" applyProtection="1">
      <alignment horizontal="center" vertical="center" wrapText="1"/>
    </xf>
    <xf numFmtId="0" fontId="6" fillId="16" borderId="10" xfId="0" applyNumberFormat="1" applyFont="1" applyFill="1" applyBorder="1" applyAlignment="1">
      <alignment horizontal="center" vertical="center" wrapText="1"/>
    </xf>
    <xf numFmtId="0" fontId="6" fillId="16" borderId="22" xfId="0" applyNumberFormat="1" applyFont="1" applyFill="1" applyBorder="1" applyAlignment="1">
      <alignment horizontal="center" vertical="center" wrapText="1"/>
    </xf>
    <xf numFmtId="9" fontId="6" fillId="16" borderId="10" xfId="6" applyFont="1" applyFill="1" applyBorder="1" applyAlignment="1">
      <alignment horizontal="center" vertical="center" wrapText="1"/>
    </xf>
    <xf numFmtId="0" fontId="6" fillId="16" borderId="69" xfId="0" applyNumberFormat="1" applyFont="1" applyFill="1" applyBorder="1" applyAlignment="1">
      <alignment horizontal="center" vertical="center" wrapText="1"/>
    </xf>
    <xf numFmtId="9" fontId="6" fillId="16" borderId="10" xfId="0" applyNumberFormat="1" applyFont="1" applyFill="1" applyBorder="1" applyAlignment="1">
      <alignment horizontal="center" vertical="center" wrapText="1"/>
    </xf>
    <xf numFmtId="1" fontId="65" fillId="5" borderId="19" xfId="0" applyNumberFormat="1" applyFont="1" applyFill="1" applyBorder="1" applyAlignment="1">
      <alignment horizontal="center" vertical="center"/>
    </xf>
    <xf numFmtId="1" fontId="6" fillId="10" borderId="95" xfId="0" applyNumberFormat="1" applyFont="1" applyFill="1" applyBorder="1" applyAlignment="1">
      <alignment horizontal="center" vertical="center" wrapText="1"/>
    </xf>
    <xf numFmtId="9" fontId="6" fillId="17" borderId="93" xfId="6" applyFont="1" applyFill="1" applyBorder="1" applyAlignment="1">
      <alignment horizontal="center" vertical="center" wrapText="1"/>
    </xf>
    <xf numFmtId="1" fontId="17" fillId="0" borderId="93" xfId="0" applyNumberFormat="1" applyFont="1" applyFill="1" applyBorder="1" applyAlignment="1">
      <alignment horizontal="center" vertical="center" wrapText="1"/>
    </xf>
    <xf numFmtId="1" fontId="17" fillId="0" borderId="93" xfId="0" applyNumberFormat="1" applyFont="1" applyFill="1" applyBorder="1" applyAlignment="1">
      <alignment horizontal="left" vertical="center" wrapText="1"/>
    </xf>
    <xf numFmtId="0" fontId="17" fillId="10" borderId="8" xfId="0" applyNumberFormat="1" applyFont="1" applyFill="1" applyBorder="1" applyAlignment="1">
      <alignment horizontal="center" vertical="center" wrapText="1"/>
    </xf>
    <xf numFmtId="1" fontId="17" fillId="10" borderId="48" xfId="0" applyNumberFormat="1" applyFont="1" applyFill="1" applyBorder="1" applyAlignment="1">
      <alignment horizontal="center" vertical="center" wrapText="1"/>
    </xf>
    <xf numFmtId="0" fontId="17" fillId="10" borderId="93" xfId="0" applyNumberFormat="1" applyFont="1" applyFill="1" applyBorder="1" applyAlignment="1">
      <alignment horizontal="center" vertical="center" wrapText="1"/>
    </xf>
    <xf numFmtId="0" fontId="6" fillId="10" borderId="96" xfId="0" applyNumberFormat="1" applyFont="1" applyFill="1" applyBorder="1" applyAlignment="1">
      <alignment horizontal="center" vertical="center" wrapText="1"/>
    </xf>
    <xf numFmtId="1" fontId="6" fillId="10" borderId="97" xfId="0" applyNumberFormat="1" applyFont="1" applyFill="1" applyBorder="1" applyAlignment="1">
      <alignment horizontal="center" vertical="center" wrapText="1"/>
    </xf>
    <xf numFmtId="1" fontId="12" fillId="10" borderId="94" xfId="0" applyNumberFormat="1" applyFont="1" applyFill="1" applyBorder="1" applyAlignment="1">
      <alignment horizontal="center" vertical="center"/>
    </xf>
    <xf numFmtId="1" fontId="12" fillId="10" borderId="93" xfId="0" applyNumberFormat="1" applyFont="1" applyFill="1" applyBorder="1" applyAlignment="1">
      <alignment horizontal="center" vertical="center"/>
    </xf>
    <xf numFmtId="9" fontId="6" fillId="16" borderId="93" xfId="71" applyFont="1" applyFill="1" applyBorder="1" applyAlignment="1">
      <alignment horizontal="center" vertical="center" wrapText="1"/>
    </xf>
    <xf numFmtId="0" fontId="6" fillId="16" borderId="93" xfId="5" applyNumberFormat="1" applyFont="1" applyFill="1" applyBorder="1" applyAlignment="1">
      <alignment horizontal="center" vertical="center" wrapText="1"/>
    </xf>
    <xf numFmtId="0" fontId="6" fillId="17" borderId="93" xfId="5" applyNumberFormat="1" applyFont="1" applyFill="1" applyBorder="1" applyAlignment="1">
      <alignment horizontal="center" vertical="center" wrapText="1"/>
    </xf>
    <xf numFmtId="9" fontId="6" fillId="16" borderId="93" xfId="6"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81" fillId="16" borderId="93" xfId="5" applyNumberFormat="1" applyFont="1" applyFill="1" applyBorder="1" applyAlignment="1">
      <alignment horizontal="center" vertical="center" wrapText="1"/>
    </xf>
    <xf numFmtId="0" fontId="17" fillId="16" borderId="93" xfId="5" applyNumberFormat="1" applyFont="1" applyFill="1" applyBorder="1" applyAlignment="1">
      <alignment horizontal="center" vertical="center" wrapText="1"/>
    </xf>
    <xf numFmtId="1" fontId="17" fillId="53" borderId="51" xfId="0" applyNumberFormat="1" applyFont="1" applyFill="1" applyBorder="1" applyAlignment="1">
      <alignment horizontal="center" vertical="center" wrapText="1"/>
    </xf>
    <xf numFmtId="0" fontId="17" fillId="13" borderId="98" xfId="1" applyFont="1" applyFill="1" applyBorder="1" applyAlignment="1" applyProtection="1">
      <alignment vertical="center" wrapText="1"/>
    </xf>
    <xf numFmtId="0" fontId="2" fillId="6" borderId="16" xfId="0" applyNumberFormat="1" applyFont="1" applyFill="1" applyBorder="1" applyAlignment="1">
      <alignment horizontal="center" vertical="center"/>
    </xf>
    <xf numFmtId="0" fontId="0" fillId="0" borderId="19" xfId="0" applyBorder="1" applyAlignment="1">
      <alignment vertical="center"/>
    </xf>
    <xf numFmtId="0" fontId="2" fillId="6" borderId="13" xfId="0" applyNumberFormat="1" applyFont="1" applyFill="1" applyBorder="1" applyAlignment="1">
      <alignment horizontal="center" vertical="center"/>
    </xf>
    <xf numFmtId="0" fontId="0" fillId="0" borderId="21" xfId="0" applyBorder="1" applyAlignment="1">
      <alignment vertical="center"/>
    </xf>
    <xf numFmtId="0" fontId="20" fillId="13" borderId="0" xfId="0" applyFont="1" applyFill="1" applyBorder="1" applyAlignment="1">
      <alignment horizontal="center"/>
    </xf>
    <xf numFmtId="0" fontId="17" fillId="14" borderId="0" xfId="1" applyFont="1" applyFill="1" applyBorder="1" applyAlignment="1" applyProtection="1">
      <alignment horizontal="center" wrapText="1"/>
    </xf>
    <xf numFmtId="1" fontId="68" fillId="7" borderId="0" xfId="0" applyNumberFormat="1" applyFont="1" applyFill="1" applyBorder="1" applyAlignment="1">
      <alignment vertical="center" wrapText="1"/>
    </xf>
    <xf numFmtId="1" fontId="17" fillId="53" borderId="0" xfId="0" applyNumberFormat="1" applyFont="1" applyFill="1" applyBorder="1" applyAlignment="1">
      <alignment vertical="center" wrapText="1"/>
    </xf>
    <xf numFmtId="1" fontId="6" fillId="3" borderId="0" xfId="0" applyNumberFormat="1" applyFont="1" applyFill="1" applyBorder="1" applyAlignment="1">
      <alignment vertical="center" wrapText="1"/>
    </xf>
    <xf numFmtId="1" fontId="17" fillId="53" borderId="0" xfId="0" applyNumberFormat="1" applyFont="1" applyFill="1" applyBorder="1" applyAlignment="1">
      <alignment horizontal="center" vertical="center" wrapText="1"/>
    </xf>
    <xf numFmtId="1" fontId="6" fillId="10" borderId="0" xfId="0" applyNumberFormat="1" applyFont="1" applyFill="1" applyBorder="1" applyAlignment="1">
      <alignment horizontal="center" vertical="center" wrapText="1"/>
    </xf>
    <xf numFmtId="0" fontId="17" fillId="13" borderId="0" xfId="1" applyFont="1" applyFill="1" applyBorder="1" applyAlignment="1" applyProtection="1">
      <alignment horizontal="center" wrapText="1"/>
    </xf>
    <xf numFmtId="1" fontId="12" fillId="6" borderId="0" xfId="0" applyNumberFormat="1" applyFont="1" applyFill="1" applyBorder="1" applyAlignment="1">
      <alignment vertical="center"/>
    </xf>
    <xf numFmtId="1" fontId="6" fillId="3" borderId="0" xfId="0" applyNumberFormat="1" applyFont="1" applyFill="1" applyBorder="1" applyAlignment="1">
      <alignment horizontal="center" vertical="center" wrapText="1"/>
    </xf>
    <xf numFmtId="1" fontId="6" fillId="13" borderId="0" xfId="0" applyNumberFormat="1" applyFont="1" applyFill="1" applyBorder="1" applyAlignment="1">
      <alignment horizontal="center" vertical="center" wrapText="1"/>
    </xf>
    <xf numFmtId="1" fontId="1" fillId="54" borderId="107" xfId="0" applyNumberFormat="1" applyFont="1" applyFill="1" applyBorder="1" applyAlignment="1">
      <alignment horizontal="center" vertical="center" wrapText="1"/>
    </xf>
    <xf numFmtId="1" fontId="67" fillId="6" borderId="109" xfId="0" applyNumberFormat="1" applyFont="1" applyFill="1" applyBorder="1" applyAlignment="1">
      <alignment vertical="center"/>
    </xf>
    <xf numFmtId="1" fontId="1" fillId="54" borderId="108" xfId="0" applyNumberFormat="1" applyFont="1" applyFill="1" applyBorder="1" applyAlignment="1">
      <alignment horizontal="center" vertical="center" wrapText="1"/>
    </xf>
    <xf numFmtId="0" fontId="17" fillId="3" borderId="118" xfId="1" applyFont="1" applyFill="1" applyBorder="1" applyAlignment="1" applyProtection="1">
      <alignment vertical="center" wrapText="1"/>
    </xf>
    <xf numFmtId="1" fontId="17" fillId="55" borderId="133" xfId="0" applyNumberFormat="1" applyFont="1" applyFill="1" applyBorder="1" applyAlignment="1">
      <alignment vertical="center" wrapText="1"/>
    </xf>
    <xf numFmtId="1" fontId="17" fillId="0" borderId="133" xfId="0" applyNumberFormat="1" applyFont="1" applyFill="1" applyBorder="1" applyAlignment="1">
      <alignment horizontal="center" vertical="center" wrapText="1"/>
    </xf>
    <xf numFmtId="1" fontId="6" fillId="3" borderId="133" xfId="0" applyNumberFormat="1" applyFont="1" applyFill="1" applyBorder="1" applyAlignment="1">
      <alignment vertical="center" wrapText="1"/>
    </xf>
    <xf numFmtId="0" fontId="17" fillId="3" borderId="133" xfId="1" applyFont="1" applyFill="1" applyBorder="1" applyAlignment="1" applyProtection="1">
      <alignment vertical="center" wrapText="1"/>
    </xf>
    <xf numFmtId="1" fontId="17" fillId="55" borderId="133" xfId="0" applyNumberFormat="1" applyFont="1" applyFill="1" applyBorder="1" applyAlignment="1">
      <alignment horizontal="center" vertical="center" wrapText="1"/>
    </xf>
    <xf numFmtId="0" fontId="17" fillId="55" borderId="133" xfId="1" applyFont="1" applyFill="1" applyBorder="1" applyAlignment="1" applyProtection="1">
      <alignment vertical="center" wrapText="1"/>
    </xf>
    <xf numFmtId="1" fontId="24" fillId="13" borderId="133" xfId="0" applyNumberFormat="1" applyFont="1" applyFill="1" applyBorder="1" applyAlignment="1">
      <alignment horizontal="center" vertical="center" wrapText="1"/>
    </xf>
    <xf numFmtId="1" fontId="68" fillId="7" borderId="133" xfId="0" applyNumberFormat="1" applyFont="1" applyFill="1" applyBorder="1" applyAlignment="1">
      <alignment vertical="center" wrapText="1"/>
    </xf>
    <xf numFmtId="1" fontId="65" fillId="5" borderId="133" xfId="0" applyNumberFormat="1" applyFont="1" applyFill="1" applyBorder="1" applyAlignment="1">
      <alignment vertical="center"/>
    </xf>
    <xf numFmtId="1" fontId="67" fillId="6" borderId="133" xfId="0" applyNumberFormat="1" applyFont="1" applyFill="1" applyBorder="1" applyAlignment="1">
      <alignment vertical="center"/>
    </xf>
    <xf numFmtId="1" fontId="24" fillId="3" borderId="172" xfId="0" applyNumberFormat="1" applyFont="1" applyFill="1" applyBorder="1" applyAlignment="1">
      <alignment horizontal="center" vertical="center" wrapText="1"/>
    </xf>
    <xf numFmtId="1" fontId="6" fillId="3" borderId="171" xfId="0" applyNumberFormat="1" applyFont="1" applyFill="1" applyBorder="1" applyAlignment="1">
      <alignment vertical="center" wrapText="1"/>
    </xf>
    <xf numFmtId="1" fontId="6" fillId="0" borderId="151" xfId="0" applyNumberFormat="1" applyFont="1" applyFill="1" applyBorder="1" applyAlignment="1">
      <alignment horizontal="center" vertical="center" wrapText="1"/>
    </xf>
    <xf numFmtId="1" fontId="24" fillId="3" borderId="151" xfId="0" applyNumberFormat="1" applyFont="1" applyFill="1" applyBorder="1" applyAlignment="1">
      <alignment horizontal="center" vertical="center" wrapText="1"/>
    </xf>
    <xf numFmtId="1" fontId="24" fillId="55" borderId="151" xfId="0" applyNumberFormat="1" applyFont="1" applyFill="1" applyBorder="1" applyAlignment="1">
      <alignment horizontal="center" vertical="center" wrapText="1"/>
    </xf>
    <xf numFmtId="1" fontId="6" fillId="10" borderId="151" xfId="0" applyNumberFormat="1" applyFont="1" applyFill="1" applyBorder="1" applyAlignment="1">
      <alignment horizontal="center" vertical="center" wrapText="1"/>
    </xf>
    <xf numFmtId="1" fontId="1" fillId="54" borderId="151" xfId="0" applyNumberFormat="1" applyFont="1" applyFill="1" applyBorder="1" applyAlignment="1">
      <alignment horizontal="center" vertical="center" wrapText="1"/>
    </xf>
    <xf numFmtId="1" fontId="63" fillId="7" borderId="151" xfId="0" applyNumberFormat="1" applyFont="1" applyFill="1" applyBorder="1" applyAlignment="1">
      <alignment horizontal="center" vertical="center" wrapText="1"/>
    </xf>
    <xf numFmtId="1" fontId="6" fillId="10" borderId="170" xfId="0" applyNumberFormat="1" applyFont="1" applyFill="1" applyBorder="1" applyAlignment="1">
      <alignment horizontal="center" vertical="center" wrapText="1"/>
    </xf>
    <xf numFmtId="1" fontId="6" fillId="10" borderId="159" xfId="0" applyNumberFormat="1" applyFont="1" applyFill="1" applyBorder="1" applyAlignment="1">
      <alignment horizontal="center" vertical="center" wrapText="1"/>
    </xf>
    <xf numFmtId="1" fontId="6" fillId="0" borderId="158" xfId="0" applyNumberFormat="1" applyFont="1" applyFill="1" applyBorder="1" applyAlignment="1">
      <alignment horizontal="center" vertical="center" wrapText="1"/>
    </xf>
    <xf numFmtId="1" fontId="17" fillId="0" borderId="158" xfId="0" applyNumberFormat="1" applyFont="1" applyFill="1" applyBorder="1" applyAlignment="1">
      <alignment horizontal="center" vertical="center" wrapText="1"/>
    </xf>
    <xf numFmtId="0" fontId="17" fillId="3" borderId="169" xfId="1" applyFont="1" applyFill="1" applyBorder="1" applyAlignment="1" applyProtection="1">
      <alignment vertical="center" wrapText="1"/>
    </xf>
    <xf numFmtId="0" fontId="17" fillId="55" borderId="169" xfId="1" applyFont="1" applyFill="1" applyBorder="1" applyAlignment="1" applyProtection="1">
      <alignment vertical="center" wrapText="1"/>
    </xf>
    <xf numFmtId="1" fontId="24" fillId="13" borderId="158" xfId="0" applyNumberFormat="1" applyFont="1" applyFill="1" applyBorder="1" applyAlignment="1">
      <alignment horizontal="center" vertical="center" wrapText="1"/>
    </xf>
    <xf numFmtId="1" fontId="1" fillId="54" borderId="169" xfId="0" applyNumberFormat="1" applyFont="1" applyFill="1" applyBorder="1" applyAlignment="1">
      <alignment horizontal="center" vertical="center" wrapText="1"/>
    </xf>
    <xf numFmtId="1" fontId="68" fillId="7" borderId="158" xfId="0" applyNumberFormat="1" applyFont="1" applyFill="1" applyBorder="1" applyAlignment="1">
      <alignment vertical="center" wrapText="1"/>
    </xf>
    <xf numFmtId="1" fontId="6" fillId="10" borderId="168" xfId="0" applyNumberFormat="1" applyFont="1" applyFill="1" applyBorder="1" applyAlignment="1">
      <alignment horizontal="center" vertical="center" wrapText="1"/>
    </xf>
    <xf numFmtId="1" fontId="6" fillId="10" borderId="158" xfId="0" applyNumberFormat="1" applyFont="1" applyFill="1" applyBorder="1" applyAlignment="1">
      <alignment horizontal="center" vertical="center" wrapText="1"/>
    </xf>
    <xf numFmtId="1" fontId="6" fillId="0" borderId="133" xfId="0" applyNumberFormat="1" applyFont="1" applyFill="1" applyBorder="1" applyAlignment="1">
      <alignment horizontal="center" vertical="center" wrapText="1"/>
    </xf>
    <xf numFmtId="1" fontId="63" fillId="7" borderId="133" xfId="0" applyNumberFormat="1" applyFont="1" applyFill="1" applyBorder="1" applyAlignment="1">
      <alignment horizontal="center" vertical="center" wrapText="1"/>
    </xf>
    <xf numFmtId="1" fontId="67" fillId="6" borderId="167" xfId="0" applyNumberFormat="1" applyFont="1" applyFill="1" applyBorder="1" applyAlignment="1">
      <alignment vertical="center"/>
    </xf>
    <xf numFmtId="1" fontId="24" fillId="3" borderId="133" xfId="0" applyNumberFormat="1" applyFont="1" applyFill="1" applyBorder="1" applyAlignment="1">
      <alignment horizontal="center" vertical="center" wrapText="1"/>
    </xf>
    <xf numFmtId="1" fontId="24" fillId="55" borderId="133" xfId="0" applyNumberFormat="1" applyFont="1" applyFill="1" applyBorder="1" applyAlignment="1">
      <alignment horizontal="center" vertical="center" wrapText="1"/>
    </xf>
    <xf numFmtId="1" fontId="6" fillId="10" borderId="133" xfId="0" applyNumberFormat="1" applyFont="1" applyFill="1" applyBorder="1" applyAlignment="1">
      <alignment horizontal="center" vertical="center" wrapText="1"/>
    </xf>
    <xf numFmtId="1" fontId="6" fillId="0" borderId="154" xfId="0" applyNumberFormat="1" applyFont="1" applyFill="1" applyBorder="1" applyAlignment="1">
      <alignment horizontal="center" vertical="center" wrapText="1"/>
    </xf>
    <xf numFmtId="1" fontId="6" fillId="0" borderId="153" xfId="0" applyNumberFormat="1" applyFont="1" applyFill="1" applyBorder="1" applyAlignment="1">
      <alignment horizontal="center" vertical="center" wrapText="1"/>
    </xf>
    <xf numFmtId="1" fontId="6" fillId="0" borderId="152" xfId="0" applyNumberFormat="1" applyFont="1" applyFill="1" applyBorder="1" applyAlignment="1">
      <alignment horizontal="center" vertical="center" wrapText="1"/>
    </xf>
    <xf numFmtId="1" fontId="17" fillId="53" borderId="160" xfId="0" applyNumberFormat="1" applyFont="1" applyFill="1" applyBorder="1" applyAlignment="1">
      <alignment horizontal="center" vertical="center" wrapText="1"/>
    </xf>
    <xf numFmtId="1" fontId="67" fillId="6" borderId="159" xfId="0" applyNumberFormat="1" applyFont="1" applyFill="1" applyBorder="1" applyAlignment="1">
      <alignment vertical="center"/>
    </xf>
    <xf numFmtId="1" fontId="67" fillId="6" borderId="158" xfId="0" applyNumberFormat="1" applyFont="1" applyFill="1" applyBorder="1" applyAlignment="1">
      <alignment vertical="center"/>
    </xf>
    <xf numFmtId="1" fontId="17" fillId="10" borderId="157" xfId="0" applyNumberFormat="1" applyFont="1" applyFill="1" applyBorder="1" applyAlignment="1">
      <alignment horizontal="center" vertical="center" wrapText="1"/>
    </xf>
    <xf numFmtId="1" fontId="17" fillId="0" borderId="113" xfId="0" applyNumberFormat="1" applyFont="1" applyFill="1" applyBorder="1" applyAlignment="1">
      <alignment horizontal="center" vertical="center" wrapText="1"/>
    </xf>
    <xf numFmtId="1" fontId="17" fillId="0" borderId="164" xfId="0" applyNumberFormat="1" applyFont="1" applyFill="1" applyBorder="1" applyAlignment="1">
      <alignment horizontal="center" vertical="center" wrapText="1"/>
    </xf>
    <xf numFmtId="1" fontId="17" fillId="0" borderId="166" xfId="0" applyNumberFormat="1" applyFont="1" applyFill="1" applyBorder="1" applyAlignment="1">
      <alignment horizontal="center" vertical="center" wrapText="1"/>
    </xf>
    <xf numFmtId="0" fontId="17" fillId="3" borderId="119" xfId="1" applyFont="1" applyFill="1" applyBorder="1" applyAlignment="1" applyProtection="1">
      <alignment vertical="center" wrapText="1"/>
    </xf>
    <xf numFmtId="1" fontId="24" fillId="3" borderId="137" xfId="0" applyNumberFormat="1" applyFont="1" applyFill="1" applyBorder="1" applyAlignment="1">
      <alignment horizontal="center" vertical="center" wrapText="1"/>
    </xf>
    <xf numFmtId="1" fontId="6" fillId="3" borderId="160" xfId="0" applyNumberFormat="1" applyFont="1" applyFill="1" applyBorder="1" applyAlignment="1">
      <alignment vertical="center" wrapText="1"/>
    </xf>
    <xf numFmtId="0" fontId="17" fillId="3" borderId="25" xfId="1" applyFont="1" applyFill="1" applyBorder="1" applyAlignment="1" applyProtection="1">
      <alignment vertical="center" wrapText="1"/>
    </xf>
    <xf numFmtId="0" fontId="17" fillId="3" borderId="126" xfId="1" applyFont="1" applyFill="1" applyBorder="1" applyAlignment="1" applyProtection="1">
      <alignment vertical="center" wrapText="1"/>
    </xf>
    <xf numFmtId="0" fontId="17" fillId="53" borderId="119" xfId="1" applyFont="1" applyFill="1" applyBorder="1" applyAlignment="1" applyProtection="1">
      <alignment vertical="center" wrapText="1"/>
    </xf>
    <xf numFmtId="1" fontId="17" fillId="10" borderId="112" xfId="0" applyNumberFormat="1" applyFont="1" applyFill="1" applyBorder="1" applyAlignment="1">
      <alignment horizontal="center" vertical="center" wrapText="1"/>
    </xf>
    <xf numFmtId="1" fontId="17" fillId="10" borderId="153" xfId="0" applyNumberFormat="1" applyFont="1" applyFill="1" applyBorder="1" applyAlignment="1">
      <alignment horizontal="center" vertical="center" wrapText="1"/>
    </xf>
    <xf numFmtId="1" fontId="6" fillId="10" borderId="153" xfId="0" applyNumberFormat="1" applyFont="1" applyFill="1" applyBorder="1" applyAlignment="1">
      <alignment horizontal="center" vertical="center" wrapText="1"/>
    </xf>
    <xf numFmtId="1" fontId="6" fillId="10" borderId="152" xfId="0" applyNumberFormat="1" applyFont="1" applyFill="1" applyBorder="1" applyAlignment="1">
      <alignment horizontal="center" vertical="center" wrapText="1"/>
    </xf>
    <xf numFmtId="1" fontId="24" fillId="53" borderId="137" xfId="0" applyNumberFormat="1" applyFont="1" applyFill="1" applyBorder="1" applyAlignment="1">
      <alignment horizontal="center" vertical="center" wrapText="1"/>
    </xf>
    <xf numFmtId="1" fontId="17" fillId="53" borderId="160" xfId="0" applyNumberFormat="1" applyFont="1" applyFill="1" applyBorder="1" applyAlignment="1">
      <alignment vertical="center" wrapText="1"/>
    </xf>
    <xf numFmtId="0" fontId="17" fillId="53" borderId="25" xfId="1" applyFont="1" applyFill="1" applyBorder="1" applyAlignment="1" applyProtection="1">
      <alignment vertical="center" wrapText="1"/>
    </xf>
    <xf numFmtId="0" fontId="17" fillId="53" borderId="126" xfId="1" applyFont="1" applyFill="1" applyBorder="1" applyAlignment="1" applyProtection="1">
      <alignment vertical="center" wrapText="1"/>
    </xf>
    <xf numFmtId="1" fontId="6" fillId="10" borderId="165" xfId="0" applyNumberFormat="1" applyFont="1" applyFill="1" applyBorder="1" applyAlignment="1">
      <alignment horizontal="center" vertical="center" wrapText="1"/>
    </xf>
    <xf numFmtId="1" fontId="6" fillId="10" borderId="117" xfId="0" applyNumberFormat="1" applyFont="1" applyFill="1" applyBorder="1" applyAlignment="1">
      <alignment horizontal="center" vertical="center" wrapText="1"/>
    </xf>
    <xf numFmtId="1" fontId="17" fillId="10" borderId="117" xfId="0" applyNumberFormat="1" applyFont="1" applyFill="1" applyBorder="1" applyAlignment="1">
      <alignment horizontal="center" vertical="center" wrapText="1"/>
    </xf>
    <xf numFmtId="1" fontId="17" fillId="10" borderId="126" xfId="0" applyNumberFormat="1" applyFont="1" applyFill="1" applyBorder="1" applyAlignment="1">
      <alignment horizontal="center" vertical="center" wrapText="1"/>
    </xf>
    <xf numFmtId="1" fontId="6" fillId="10" borderId="164" xfId="0" applyNumberFormat="1" applyFont="1" applyFill="1" applyBorder="1" applyAlignment="1">
      <alignment horizontal="center" vertical="center" wrapText="1"/>
    </xf>
    <xf numFmtId="1" fontId="6" fillId="10" borderId="163" xfId="0" applyNumberFormat="1" applyFont="1" applyFill="1" applyBorder="1" applyAlignment="1">
      <alignment horizontal="center" vertical="center" wrapText="1"/>
    </xf>
    <xf numFmtId="1" fontId="6" fillId="10" borderId="123" xfId="0" applyNumberFormat="1" applyFont="1" applyFill="1" applyBorder="1" applyAlignment="1">
      <alignment horizontal="center" vertical="center" wrapText="1"/>
    </xf>
    <xf numFmtId="1" fontId="6" fillId="10" borderId="162" xfId="0" applyNumberFormat="1" applyFont="1" applyFill="1" applyBorder="1" applyAlignment="1">
      <alignment horizontal="center" vertical="center" wrapText="1"/>
    </xf>
    <xf numFmtId="1" fontId="6" fillId="10" borderId="161" xfId="0" applyNumberFormat="1" applyFont="1" applyFill="1" applyBorder="1" applyAlignment="1">
      <alignment horizontal="center" vertical="center" wrapText="1"/>
    </xf>
    <xf numFmtId="1" fontId="1" fillId="54" borderId="133" xfId="0" applyNumberFormat="1" applyFont="1" applyFill="1" applyBorder="1" applyAlignment="1">
      <alignment horizontal="center" vertical="center" wrapText="1"/>
    </xf>
    <xf numFmtId="1" fontId="63" fillId="7" borderId="137" xfId="0" applyNumberFormat="1" applyFont="1" applyFill="1" applyBorder="1" applyAlignment="1">
      <alignment horizontal="center" vertical="center" wrapText="1"/>
    </xf>
    <xf numFmtId="1" fontId="68" fillId="7" borderId="160" xfId="0" applyNumberFormat="1" applyFont="1" applyFill="1" applyBorder="1" applyAlignment="1">
      <alignment vertical="center" wrapText="1"/>
    </xf>
    <xf numFmtId="1" fontId="68" fillId="7" borderId="152" xfId="0" applyNumberFormat="1" applyFont="1" applyFill="1" applyBorder="1" applyAlignment="1">
      <alignment vertical="center" wrapText="1"/>
    </xf>
    <xf numFmtId="1" fontId="65" fillId="5" borderId="159" xfId="0" applyNumberFormat="1" applyFont="1" applyFill="1" applyBorder="1" applyAlignment="1">
      <alignment vertical="center"/>
    </xf>
    <xf numFmtId="1" fontId="65" fillId="5" borderId="158" xfId="0" applyNumberFormat="1" applyFont="1" applyFill="1" applyBorder="1" applyAlignment="1">
      <alignment vertical="center"/>
    </xf>
    <xf numFmtId="1" fontId="12" fillId="5" borderId="105" xfId="0" applyNumberFormat="1" applyFont="1" applyFill="1" applyBorder="1" applyAlignment="1">
      <alignment vertical="center"/>
    </xf>
    <xf numFmtId="1" fontId="12" fillId="6" borderId="117" xfId="0" applyNumberFormat="1" applyFont="1" applyFill="1" applyBorder="1" applyAlignment="1">
      <alignment vertical="center"/>
    </xf>
    <xf numFmtId="1" fontId="25" fillId="6" borderId="117" xfId="0" applyNumberFormat="1" applyFont="1" applyFill="1" applyBorder="1" applyAlignment="1">
      <alignment horizontal="center" vertical="center"/>
    </xf>
    <xf numFmtId="1" fontId="25" fillId="6" borderId="126" xfId="0" applyNumberFormat="1" applyFont="1" applyFill="1" applyBorder="1" applyAlignment="1">
      <alignment horizontal="center" vertical="center"/>
    </xf>
    <xf numFmtId="1" fontId="6" fillId="10" borderId="157" xfId="0" applyNumberFormat="1" applyFont="1" applyFill="1" applyBorder="1" applyAlignment="1">
      <alignment horizontal="center" vertical="center" wrapText="1"/>
    </xf>
    <xf numFmtId="0" fontId="20" fillId="10" borderId="156" xfId="0" applyFont="1" applyFill="1" applyBorder="1" applyAlignment="1">
      <alignment horizontal="center"/>
    </xf>
    <xf numFmtId="0" fontId="20" fillId="10" borderId="155" xfId="0" applyFont="1" applyFill="1" applyBorder="1" applyAlignment="1">
      <alignment horizontal="center"/>
    </xf>
    <xf numFmtId="0" fontId="20" fillId="10" borderId="133" xfId="0" applyFont="1" applyFill="1" applyBorder="1" applyAlignment="1">
      <alignment horizontal="center"/>
    </xf>
    <xf numFmtId="0" fontId="20" fillId="10" borderId="126" xfId="0" applyFont="1" applyFill="1" applyBorder="1" applyAlignment="1">
      <alignment horizontal="center"/>
    </xf>
    <xf numFmtId="1" fontId="6" fillId="13" borderId="154" xfId="0" applyNumberFormat="1" applyFont="1" applyFill="1" applyBorder="1" applyAlignment="1">
      <alignment horizontal="center" vertical="center" wrapText="1"/>
    </xf>
    <xf numFmtId="1" fontId="6" fillId="13" borderId="140" xfId="0" applyNumberFormat="1" applyFont="1" applyFill="1" applyBorder="1" applyAlignment="1">
      <alignment horizontal="center" vertical="center" wrapText="1"/>
    </xf>
    <xf numFmtId="1" fontId="6" fillId="13" borderId="153" xfId="0" applyNumberFormat="1" applyFont="1" applyFill="1" applyBorder="1" applyAlignment="1">
      <alignment horizontal="center" vertical="center" wrapText="1"/>
    </xf>
    <xf numFmtId="0" fontId="20" fillId="13" borderId="126" xfId="0" applyFont="1" applyFill="1" applyBorder="1" applyAlignment="1">
      <alignment horizontal="center"/>
    </xf>
    <xf numFmtId="1" fontId="6" fillId="10" borderId="154" xfId="0" applyNumberFormat="1" applyFont="1" applyFill="1" applyBorder="1" applyAlignment="1">
      <alignment horizontal="center" vertical="center" wrapText="1"/>
    </xf>
    <xf numFmtId="1" fontId="6" fillId="10" borderId="140" xfId="0" applyNumberFormat="1" applyFont="1" applyFill="1" applyBorder="1" applyAlignment="1">
      <alignment horizontal="center" vertical="center" wrapText="1"/>
    </xf>
    <xf numFmtId="1" fontId="6" fillId="3" borderId="154" xfId="0" applyNumberFormat="1" applyFont="1" applyFill="1" applyBorder="1" applyAlignment="1">
      <alignment horizontal="center" vertical="center" wrapText="1"/>
    </xf>
    <xf numFmtId="1" fontId="6" fillId="3" borderId="140" xfId="0" applyNumberFormat="1" applyFont="1" applyFill="1" applyBorder="1" applyAlignment="1">
      <alignment horizontal="center" vertical="center" wrapText="1"/>
    </xf>
    <xf numFmtId="1" fontId="6" fillId="3" borderId="153" xfId="0" applyNumberFormat="1" applyFont="1" applyFill="1" applyBorder="1" applyAlignment="1">
      <alignment horizontal="center" vertical="center" wrapText="1"/>
    </xf>
    <xf numFmtId="1" fontId="6" fillId="3" borderId="152" xfId="0" applyNumberFormat="1" applyFont="1" applyFill="1" applyBorder="1" applyAlignment="1">
      <alignment horizontal="center" vertical="center" wrapText="1"/>
    </xf>
    <xf numFmtId="1" fontId="6" fillId="5" borderId="121" xfId="0" applyNumberFormat="1" applyFont="1" applyFill="1" applyBorder="1" applyAlignment="1">
      <alignment horizontal="center" vertical="center" wrapText="1"/>
    </xf>
    <xf numFmtId="1" fontId="12" fillId="6" borderId="131" xfId="0" applyNumberFormat="1" applyFont="1" applyFill="1" applyBorder="1" applyAlignment="1">
      <alignment vertical="center"/>
    </xf>
    <xf numFmtId="1" fontId="12" fillId="6" borderId="133" xfId="0" applyNumberFormat="1" applyFont="1" applyFill="1" applyBorder="1" applyAlignment="1">
      <alignment vertical="center"/>
    </xf>
    <xf numFmtId="1" fontId="25" fillId="6" borderId="133" xfId="0" applyNumberFormat="1" applyFont="1" applyFill="1" applyBorder="1" applyAlignment="1">
      <alignment vertical="center"/>
    </xf>
    <xf numFmtId="1" fontId="25" fillId="6" borderId="126" xfId="0" applyNumberFormat="1" applyFont="1" applyFill="1" applyBorder="1" applyAlignment="1">
      <alignment vertical="center"/>
    </xf>
    <xf numFmtId="0" fontId="17" fillId="13" borderId="151" xfId="1" applyFont="1" applyFill="1" applyBorder="1" applyAlignment="1" applyProtection="1">
      <alignment horizontal="center" wrapText="1"/>
    </xf>
    <xf numFmtId="0" fontId="17" fillId="13" borderId="133" xfId="1" applyFont="1" applyFill="1" applyBorder="1" applyAlignment="1" applyProtection="1">
      <alignment horizontal="center" wrapText="1"/>
    </xf>
    <xf numFmtId="0" fontId="17" fillId="13" borderId="146" xfId="1" applyFont="1" applyFill="1" applyBorder="1" applyAlignment="1" applyProtection="1">
      <alignment horizontal="center" wrapText="1"/>
    </xf>
    <xf numFmtId="0" fontId="17" fillId="13" borderId="126" xfId="1" applyFont="1" applyFill="1" applyBorder="1" applyAlignment="1" applyProtection="1">
      <alignment horizontal="center" wrapText="1"/>
    </xf>
    <xf numFmtId="0" fontId="17" fillId="14" borderId="151" xfId="1" applyFont="1" applyFill="1" applyBorder="1" applyAlignment="1" applyProtection="1">
      <alignment horizontal="center" wrapText="1"/>
    </xf>
    <xf numFmtId="0" fontId="17" fillId="14" borderId="133" xfId="1" applyFont="1" applyFill="1" applyBorder="1" applyAlignment="1" applyProtection="1">
      <alignment horizontal="center" wrapText="1"/>
    </xf>
    <xf numFmtId="0" fontId="17" fillId="14" borderId="146" xfId="1" applyFont="1" applyFill="1" applyBorder="1" applyAlignment="1" applyProtection="1">
      <alignment horizontal="center" wrapText="1"/>
    </xf>
    <xf numFmtId="0" fontId="17" fillId="14" borderId="126" xfId="1" applyFont="1" applyFill="1" applyBorder="1" applyAlignment="1" applyProtection="1">
      <alignment horizontal="center" wrapText="1"/>
    </xf>
    <xf numFmtId="0" fontId="17" fillId="14" borderId="122" xfId="1" applyFont="1" applyFill="1" applyBorder="1" applyAlignment="1" applyProtection="1">
      <alignment horizontal="center" wrapText="1"/>
    </xf>
    <xf numFmtId="0" fontId="17" fillId="14" borderId="150" xfId="1" applyFont="1" applyFill="1" applyBorder="1" applyAlignment="1" applyProtection="1">
      <alignment horizontal="center" wrapText="1"/>
    </xf>
    <xf numFmtId="0" fontId="17" fillId="14" borderId="149" xfId="1" applyFont="1" applyFill="1" applyBorder="1" applyAlignment="1" applyProtection="1">
      <alignment horizontal="center" wrapText="1"/>
    </xf>
    <xf numFmtId="0" fontId="17" fillId="14" borderId="132" xfId="1" applyFont="1" applyFill="1" applyBorder="1" applyAlignment="1" applyProtection="1">
      <alignment horizontal="center" wrapText="1"/>
    </xf>
    <xf numFmtId="1" fontId="6" fillId="18" borderId="133" xfId="0" applyNumberFormat="1" applyFont="1" applyFill="1" applyBorder="1" applyAlignment="1">
      <alignment horizontal="center" vertical="center" wrapText="1"/>
    </xf>
    <xf numFmtId="1" fontId="6" fillId="18" borderId="126" xfId="0" applyNumberFormat="1" applyFont="1" applyFill="1" applyBorder="1" applyAlignment="1">
      <alignment horizontal="center" vertical="center" wrapText="1"/>
    </xf>
    <xf numFmtId="9" fontId="6" fillId="55" borderId="146" xfId="71" applyFont="1" applyFill="1" applyBorder="1" applyAlignment="1">
      <alignment horizontal="center" vertical="center" wrapText="1"/>
    </xf>
    <xf numFmtId="9" fontId="6" fillId="53" borderId="146" xfId="71" applyFont="1" applyFill="1" applyBorder="1" applyAlignment="1">
      <alignment horizontal="center" vertical="center" wrapText="1"/>
    </xf>
    <xf numFmtId="1" fontId="1" fillId="54" borderId="146" xfId="0" applyNumberFormat="1" applyFont="1" applyFill="1" applyBorder="1" applyAlignment="1">
      <alignment horizontal="center" vertical="center" wrapText="1"/>
    </xf>
    <xf numFmtId="1" fontId="6" fillId="3" borderId="109" xfId="0" applyNumberFormat="1" applyFont="1" applyFill="1" applyBorder="1" applyAlignment="1">
      <alignment vertical="center" wrapText="1"/>
    </xf>
    <xf numFmtId="9" fontId="6" fillId="53" borderId="110" xfId="71" applyFont="1" applyFill="1" applyBorder="1" applyAlignment="1">
      <alignment horizontal="center" vertical="center" wrapText="1"/>
    </xf>
    <xf numFmtId="1" fontId="1" fillId="54" borderId="110" xfId="0" applyNumberFormat="1" applyFont="1" applyFill="1" applyBorder="1" applyAlignment="1">
      <alignment horizontal="center" vertical="center" wrapText="1"/>
    </xf>
    <xf numFmtId="1" fontId="68" fillId="7" borderId="128" xfId="0" applyNumberFormat="1" applyFont="1" applyFill="1" applyBorder="1" applyAlignment="1">
      <alignment vertical="center" wrapText="1"/>
    </xf>
    <xf numFmtId="1" fontId="65" fillId="5" borderId="110" xfId="0" applyNumberFormat="1" applyFont="1" applyFill="1" applyBorder="1" applyAlignment="1">
      <alignment vertical="center"/>
    </xf>
    <xf numFmtId="1" fontId="6" fillId="18" borderId="110" xfId="0" applyNumberFormat="1" applyFont="1" applyFill="1" applyBorder="1" applyAlignment="1">
      <alignment horizontal="center" vertical="center" wrapText="1"/>
    </xf>
    <xf numFmtId="0" fontId="16" fillId="63" borderId="110" xfId="12204" applyFont="1" applyFill="1" applyBorder="1" applyAlignment="1">
      <alignment horizontal="center" vertical="center" wrapText="1"/>
    </xf>
    <xf numFmtId="1" fontId="12" fillId="10" borderId="123" xfId="0" applyNumberFormat="1" applyFont="1" applyFill="1" applyBorder="1" applyAlignment="1">
      <alignment horizontal="center" vertical="center"/>
    </xf>
    <xf numFmtId="1" fontId="17" fillId="10" borderId="118" xfId="0" applyNumberFormat="1" applyFont="1" applyFill="1" applyBorder="1" applyAlignment="1">
      <alignment horizontal="center" vertical="center" wrapText="1"/>
    </xf>
    <xf numFmtId="1" fontId="12" fillId="10" borderId="118" xfId="0" applyNumberFormat="1" applyFont="1" applyFill="1" applyBorder="1" applyAlignment="1">
      <alignment horizontal="center" vertical="center"/>
    </xf>
    <xf numFmtId="0" fontId="17" fillId="55" borderId="118" xfId="1" applyFont="1" applyFill="1" applyBorder="1" applyAlignment="1" applyProtection="1">
      <alignment vertical="center" wrapText="1"/>
    </xf>
    <xf numFmtId="1" fontId="17" fillId="10" borderId="123" xfId="0" applyNumberFormat="1" applyFont="1" applyFill="1" applyBorder="1" applyAlignment="1">
      <alignment horizontal="center" vertical="center"/>
    </xf>
    <xf numFmtId="1" fontId="17" fillId="10" borderId="107" xfId="0" applyNumberFormat="1" applyFont="1" applyFill="1" applyBorder="1" applyAlignment="1">
      <alignment horizontal="center" vertical="center"/>
    </xf>
    <xf numFmtId="1" fontId="17" fillId="10" borderId="135" xfId="0" applyNumberFormat="1" applyFont="1" applyFill="1" applyBorder="1" applyAlignment="1">
      <alignment horizontal="center" vertical="center"/>
    </xf>
    <xf numFmtId="1" fontId="12" fillId="0" borderId="112" xfId="0" applyNumberFormat="1" applyFont="1" applyFill="1" applyBorder="1" applyAlignment="1">
      <alignment horizontal="center" vertical="center"/>
    </xf>
    <xf numFmtId="0" fontId="17" fillId="53" borderId="118" xfId="1" applyFont="1" applyFill="1" applyBorder="1" applyAlignment="1" applyProtection="1">
      <alignment horizontal="center" vertical="center" wrapText="1"/>
    </xf>
    <xf numFmtId="1" fontId="6" fillId="10" borderId="112" xfId="0" applyNumberFormat="1" applyFont="1" applyFill="1" applyBorder="1" applyAlignment="1">
      <alignment horizontal="center" vertical="center"/>
    </xf>
    <xf numFmtId="1" fontId="68" fillId="7" borderId="144" xfId="0" applyNumberFormat="1" applyFont="1" applyFill="1" applyBorder="1" applyAlignment="1">
      <alignment vertical="center" wrapText="1"/>
    </xf>
    <xf numFmtId="1" fontId="64" fillId="6" borderId="143" xfId="0" applyNumberFormat="1" applyFont="1" applyFill="1" applyBorder="1" applyAlignment="1">
      <alignment horizontal="center" vertical="center"/>
    </xf>
    <xf numFmtId="1" fontId="12" fillId="10" borderId="107" xfId="0" applyNumberFormat="1" applyFont="1" applyFill="1" applyBorder="1" applyAlignment="1">
      <alignment horizontal="center" vertical="center"/>
    </xf>
    <xf numFmtId="1" fontId="12" fillId="10" borderId="113" xfId="0" applyNumberFormat="1" applyFont="1" applyFill="1" applyBorder="1" applyAlignment="1">
      <alignment horizontal="center" vertical="center"/>
    </xf>
    <xf numFmtId="0" fontId="17" fillId="53" borderId="118" xfId="1" applyFont="1" applyFill="1" applyBorder="1" applyAlignment="1" applyProtection="1">
      <alignment vertical="center" wrapText="1"/>
    </xf>
    <xf numFmtId="1" fontId="12" fillId="10" borderId="112" xfId="0" applyNumberFormat="1" applyFont="1" applyFill="1" applyBorder="1" applyAlignment="1">
      <alignment horizontal="center" vertical="center"/>
    </xf>
    <xf numFmtId="0" fontId="17" fillId="53" borderId="107" xfId="1" applyFont="1" applyFill="1" applyBorder="1" applyAlignment="1" applyProtection="1">
      <alignment vertical="center" wrapText="1"/>
    </xf>
    <xf numFmtId="1" fontId="12" fillId="10" borderId="134" xfId="0" applyNumberFormat="1" applyFont="1" applyFill="1" applyBorder="1" applyAlignment="1">
      <alignment horizontal="center" vertical="center"/>
    </xf>
    <xf numFmtId="1" fontId="12" fillId="10" borderId="140" xfId="0" applyNumberFormat="1" applyFont="1" applyFill="1" applyBorder="1" applyAlignment="1">
      <alignment horizontal="center" vertical="center"/>
    </xf>
    <xf numFmtId="1" fontId="1" fillId="54" borderId="137" xfId="0" applyNumberFormat="1" applyFont="1" applyFill="1" applyBorder="1" applyAlignment="1">
      <alignment horizontal="center" vertical="center" wrapText="1"/>
    </xf>
    <xf numFmtId="1" fontId="68" fillId="7" borderId="142" xfId="0" applyNumberFormat="1" applyFont="1" applyFill="1" applyBorder="1" applyAlignment="1">
      <alignment vertical="center" wrapText="1"/>
    </xf>
    <xf numFmtId="1" fontId="65" fillId="5" borderId="139" xfId="0" applyNumberFormat="1" applyFont="1" applyFill="1" applyBorder="1" applyAlignment="1">
      <alignment vertical="center"/>
    </xf>
    <xf numFmtId="1" fontId="12" fillId="5" borderId="73" xfId="0" applyNumberFormat="1" applyFont="1" applyFill="1" applyBorder="1" applyAlignment="1">
      <alignment vertical="center"/>
    </xf>
    <xf numFmtId="0" fontId="0" fillId="0" borderId="141" xfId="0" applyBorder="1" applyAlignment="1">
      <alignment vertical="center"/>
    </xf>
    <xf numFmtId="1" fontId="12" fillId="3" borderId="140" xfId="0" applyNumberFormat="1" applyFont="1" applyFill="1" applyBorder="1" applyAlignment="1">
      <alignment vertical="center"/>
    </xf>
    <xf numFmtId="0" fontId="0" fillId="0" borderId="139" xfId="0" applyBorder="1" applyAlignment="1">
      <alignment vertical="center"/>
    </xf>
    <xf numFmtId="0" fontId="20" fillId="13" borderId="137" xfId="0" applyFont="1" applyFill="1" applyBorder="1" applyAlignment="1">
      <alignment horizontal="center"/>
    </xf>
    <xf numFmtId="0" fontId="20" fillId="10" borderId="137" xfId="0" applyFont="1" applyFill="1" applyBorder="1" applyAlignment="1">
      <alignment horizontal="center"/>
    </xf>
    <xf numFmtId="0" fontId="20" fillId="10" borderId="138" xfId="0" applyFont="1" applyFill="1" applyBorder="1" applyAlignment="1">
      <alignment horizontal="center"/>
    </xf>
    <xf numFmtId="0" fontId="11" fillId="18" borderId="137" xfId="0" applyNumberFormat="1" applyFont="1" applyFill="1" applyBorder="1" applyAlignment="1">
      <alignment horizontal="center" vertical="center"/>
    </xf>
    <xf numFmtId="1" fontId="6" fillId="18" borderId="137" xfId="0" applyNumberFormat="1" applyFont="1" applyFill="1" applyBorder="1" applyAlignment="1">
      <alignment horizontal="center" vertical="center"/>
    </xf>
    <xf numFmtId="1" fontId="6" fillId="13" borderId="131" xfId="0" applyNumberFormat="1" applyFont="1" applyFill="1" applyBorder="1" applyAlignment="1">
      <alignment horizontal="center" vertical="center" wrapText="1"/>
    </xf>
    <xf numFmtId="1" fontId="24" fillId="55" borderId="131" xfId="0" applyNumberFormat="1" applyFont="1" applyFill="1" applyBorder="1" applyAlignment="1">
      <alignment horizontal="center" vertical="center" wrapText="1"/>
    </xf>
    <xf numFmtId="1" fontId="65" fillId="5" borderId="131" xfId="0" applyNumberFormat="1" applyFont="1" applyFill="1" applyBorder="1" applyAlignment="1">
      <alignment vertical="center"/>
    </xf>
    <xf numFmtId="1" fontId="67" fillId="6" borderId="131" xfId="0" applyNumberFormat="1" applyFont="1" applyFill="1" applyBorder="1" applyAlignment="1">
      <alignment vertical="center"/>
    </xf>
    <xf numFmtId="1" fontId="24" fillId="3" borderId="131" xfId="0" applyNumberFormat="1" applyFont="1" applyFill="1" applyBorder="1" applyAlignment="1">
      <alignment horizontal="center" vertical="center" wrapText="1"/>
    </xf>
    <xf numFmtId="1" fontId="24" fillId="53" borderId="131" xfId="0" applyNumberFormat="1" applyFont="1" applyFill="1" applyBorder="1" applyAlignment="1">
      <alignment horizontal="center" vertical="center" wrapText="1"/>
    </xf>
    <xf numFmtId="1" fontId="6" fillId="10" borderId="131" xfId="0" applyNumberFormat="1" applyFont="1" applyFill="1" applyBorder="1" applyAlignment="1">
      <alignment horizontal="center" vertical="center" wrapText="1"/>
    </xf>
    <xf numFmtId="1" fontId="1" fillId="54" borderId="131" xfId="0" applyNumberFormat="1" applyFont="1" applyFill="1" applyBorder="1" applyAlignment="1">
      <alignment horizontal="center" vertical="center" wrapText="1"/>
    </xf>
    <xf numFmtId="1" fontId="63" fillId="7" borderId="131" xfId="0" applyNumberFormat="1" applyFont="1" applyFill="1" applyBorder="1" applyAlignment="1">
      <alignment horizontal="center" vertical="center" wrapText="1"/>
    </xf>
    <xf numFmtId="1" fontId="65" fillId="5" borderId="130" xfId="0" applyNumberFormat="1" applyFont="1" applyFill="1" applyBorder="1" applyAlignment="1">
      <alignment vertical="center"/>
    </xf>
    <xf numFmtId="1" fontId="12" fillId="5" borderId="106" xfId="0" applyNumberFormat="1" applyFont="1" applyFill="1" applyBorder="1" applyAlignment="1">
      <alignment vertical="center"/>
    </xf>
    <xf numFmtId="1" fontId="6" fillId="13" borderId="106" xfId="0" applyNumberFormat="1" applyFont="1" applyFill="1" applyBorder="1" applyAlignment="1">
      <alignment horizontal="center" vertical="center" wrapText="1"/>
    </xf>
    <xf numFmtId="1" fontId="6" fillId="10" borderId="106" xfId="0" applyNumberFormat="1" applyFont="1" applyFill="1" applyBorder="1" applyAlignment="1">
      <alignment horizontal="center" vertical="center" wrapText="1"/>
    </xf>
    <xf numFmtId="1" fontId="6" fillId="3" borderId="106" xfId="0" applyNumberFormat="1" applyFont="1" applyFill="1" applyBorder="1" applyAlignment="1">
      <alignment horizontal="center" vertical="center" wrapText="1"/>
    </xf>
    <xf numFmtId="1" fontId="6" fillId="5" borderId="106" xfId="0" applyNumberFormat="1" applyFont="1" applyFill="1" applyBorder="1" applyAlignment="1">
      <alignment horizontal="center" vertical="center" wrapText="1"/>
    </xf>
    <xf numFmtId="1" fontId="12" fillId="6" borderId="106" xfId="0" applyNumberFormat="1" applyFont="1" applyFill="1" applyBorder="1" applyAlignment="1">
      <alignment vertical="center"/>
    </xf>
    <xf numFmtId="0" fontId="17" fillId="13" borderId="106" xfId="1" applyFont="1" applyFill="1" applyBorder="1" applyAlignment="1" applyProtection="1">
      <alignment horizontal="center" wrapText="1"/>
    </xf>
    <xf numFmtId="0" fontId="17" fillId="14" borderId="106" xfId="1" applyFont="1" applyFill="1" applyBorder="1" applyAlignment="1" applyProtection="1">
      <alignment horizontal="center" wrapText="1"/>
    </xf>
    <xf numFmtId="1" fontId="6" fillId="18" borderId="129" xfId="0" applyNumberFormat="1" applyFont="1" applyFill="1" applyBorder="1" applyAlignment="1">
      <alignment horizontal="center" vertical="center" wrapText="1"/>
    </xf>
    <xf numFmtId="0" fontId="16" fillId="63" borderId="129" xfId="12204" applyFont="1" applyFill="1" applyBorder="1" applyAlignment="1">
      <alignment horizontal="center" vertical="center" wrapText="1"/>
    </xf>
    <xf numFmtId="9" fontId="6" fillId="16" borderId="53" xfId="0" applyNumberFormat="1" applyFont="1" applyFill="1" applyBorder="1" applyAlignment="1">
      <alignment horizontal="center" vertical="center" wrapText="1"/>
    </xf>
    <xf numFmtId="1" fontId="68" fillId="7" borderId="79" xfId="0" applyNumberFormat="1" applyFont="1" applyFill="1" applyBorder="1" applyAlignment="1">
      <alignment vertical="center" wrapText="1"/>
    </xf>
    <xf numFmtId="1" fontId="67" fillId="6" borderId="128" xfId="0" applyNumberFormat="1" applyFont="1" applyFill="1" applyBorder="1" applyAlignment="1">
      <alignment vertical="center"/>
    </xf>
    <xf numFmtId="0" fontId="6" fillId="55" borderId="53" xfId="51" applyNumberFormat="1" applyFont="1" applyFill="1" applyBorder="1" applyAlignment="1">
      <alignment horizontal="center" vertical="center" wrapText="1"/>
    </xf>
    <xf numFmtId="1" fontId="67" fillId="6" borderId="79" xfId="0" applyNumberFormat="1" applyFont="1" applyFill="1" applyBorder="1" applyAlignment="1">
      <alignment vertical="center"/>
    </xf>
    <xf numFmtId="9" fontId="6" fillId="16" borderId="53" xfId="71" applyFont="1" applyFill="1" applyBorder="1" applyAlignment="1">
      <alignment horizontal="center" vertical="center" wrapText="1"/>
    </xf>
    <xf numFmtId="1" fontId="6" fillId="3" borderId="53" xfId="0" applyNumberFormat="1" applyFont="1" applyFill="1" applyBorder="1" applyAlignment="1">
      <alignment vertical="center" wrapText="1"/>
    </xf>
    <xf numFmtId="9" fontId="6" fillId="16" borderId="53" xfId="6" applyFont="1" applyFill="1" applyBorder="1" applyAlignment="1">
      <alignment horizontal="center" vertical="center" wrapText="1"/>
    </xf>
    <xf numFmtId="0" fontId="6" fillId="53" borderId="53" xfId="51" applyNumberFormat="1" applyFont="1" applyFill="1" applyBorder="1" applyAlignment="1">
      <alignment horizontal="center" vertical="center" wrapText="1"/>
    </xf>
    <xf numFmtId="0" fontId="6" fillId="16" borderId="53" xfId="0" applyNumberFormat="1" applyFont="1" applyFill="1" applyBorder="1" applyAlignment="1">
      <alignment horizontal="center" vertical="center" wrapText="1"/>
    </xf>
    <xf numFmtId="1" fontId="1" fillId="54" borderId="53" xfId="0" applyNumberFormat="1" applyFont="1" applyFill="1" applyBorder="1" applyAlignment="1">
      <alignment horizontal="center" vertical="center" wrapText="1"/>
    </xf>
    <xf numFmtId="1" fontId="68" fillId="7" borderId="53" xfId="0" applyNumberFormat="1" applyFont="1" applyFill="1" applyBorder="1" applyAlignment="1">
      <alignment vertical="center" wrapText="1"/>
    </xf>
    <xf numFmtId="1" fontId="65" fillId="5" borderId="73" xfId="0" applyNumberFormat="1" applyFont="1" applyFill="1" applyBorder="1" applyAlignment="1">
      <alignment vertical="center"/>
    </xf>
    <xf numFmtId="0" fontId="4" fillId="18" borderId="110" xfId="0" applyNumberFormat="1" applyFont="1" applyFill="1" applyBorder="1" applyAlignment="1">
      <alignment horizontal="center" vertical="center" wrapText="1"/>
    </xf>
    <xf numFmtId="0" fontId="40" fillId="16" borderId="99" xfId="0" applyFont="1" applyFill="1" applyBorder="1" applyAlignment="1">
      <alignment horizontal="center" vertical="center" wrapText="1"/>
    </xf>
    <xf numFmtId="9" fontId="6" fillId="55" borderId="126" xfId="71" applyFont="1" applyFill="1" applyBorder="1" applyAlignment="1">
      <alignment horizontal="center" vertical="center" wrapText="1"/>
    </xf>
    <xf numFmtId="1" fontId="65" fillId="5" borderId="127" xfId="0" applyNumberFormat="1" applyFont="1" applyFill="1" applyBorder="1" applyAlignment="1">
      <alignment vertical="center"/>
    </xf>
    <xf numFmtId="9" fontId="6" fillId="53" borderId="126" xfId="71" applyFont="1" applyFill="1" applyBorder="1" applyAlignment="1">
      <alignment horizontal="center" vertical="center" wrapText="1"/>
    </xf>
    <xf numFmtId="1" fontId="1" fillId="54" borderId="126" xfId="0" applyNumberFormat="1" applyFont="1" applyFill="1" applyBorder="1" applyAlignment="1">
      <alignment horizontal="center" vertical="center" wrapText="1"/>
    </xf>
    <xf numFmtId="1" fontId="68" fillId="7" borderId="125" xfId="0" applyNumberFormat="1" applyFont="1" applyFill="1" applyBorder="1" applyAlignment="1">
      <alignment vertical="center" wrapText="1"/>
    </xf>
    <xf numFmtId="1" fontId="67" fillId="6" borderId="125" xfId="0" applyNumberFormat="1" applyFont="1" applyFill="1" applyBorder="1" applyAlignment="1">
      <alignment vertical="center"/>
    </xf>
    <xf numFmtId="1" fontId="6" fillId="3" borderId="125" xfId="0" applyNumberFormat="1" applyFont="1" applyFill="1" applyBorder="1" applyAlignment="1">
      <alignment vertical="center" wrapText="1"/>
    </xf>
    <xf numFmtId="9" fontId="6" fillId="53" borderId="102" xfId="71" applyFont="1" applyFill="1" applyBorder="1" applyAlignment="1">
      <alignment horizontal="center" vertical="center" wrapText="1"/>
    </xf>
    <xf numFmtId="1" fontId="1" fillId="54" borderId="102" xfId="0" applyNumberFormat="1" applyFont="1" applyFill="1" applyBorder="1" applyAlignment="1">
      <alignment horizontal="center" vertical="center" wrapText="1"/>
    </xf>
    <xf numFmtId="1" fontId="68" fillId="7" borderId="124" xfId="0" applyNumberFormat="1" applyFont="1" applyFill="1" applyBorder="1" applyAlignment="1">
      <alignment vertical="center" wrapText="1"/>
    </xf>
    <xf numFmtId="1" fontId="65" fillId="5" borderId="102" xfId="0" applyNumberFormat="1" applyFont="1" applyFill="1" applyBorder="1" applyAlignment="1">
      <alignment vertical="center"/>
    </xf>
    <xf numFmtId="0" fontId="6" fillId="17" borderId="107" xfId="51" applyNumberFormat="1" applyFont="1" applyFill="1" applyBorder="1" applyAlignment="1">
      <alignment horizontal="center" vertical="center" wrapText="1"/>
    </xf>
    <xf numFmtId="9" fontId="6" fillId="55" borderId="107" xfId="71" applyFont="1" applyFill="1" applyBorder="1" applyAlignment="1">
      <alignment horizontal="center" vertical="center" wrapText="1"/>
    </xf>
    <xf numFmtId="9" fontId="6" fillId="17" borderId="107" xfId="6" applyFont="1" applyFill="1" applyBorder="1" applyAlignment="1">
      <alignment horizontal="center" vertical="center" wrapText="1"/>
    </xf>
    <xf numFmtId="9" fontId="6" fillId="53" borderId="107" xfId="71" applyFont="1" applyFill="1" applyBorder="1" applyAlignment="1">
      <alignment horizontal="center" vertical="center" wrapText="1"/>
    </xf>
    <xf numFmtId="1" fontId="68" fillId="7" borderId="112" xfId="0" applyNumberFormat="1" applyFont="1" applyFill="1" applyBorder="1" applyAlignment="1">
      <alignment vertical="center" wrapText="1"/>
    </xf>
    <xf numFmtId="0" fontId="6" fillId="17" borderId="107" xfId="5" applyNumberFormat="1" applyFont="1" applyFill="1" applyBorder="1" applyAlignment="1">
      <alignment horizontal="center" vertical="center" wrapText="1"/>
    </xf>
    <xf numFmtId="0" fontId="6" fillId="17" borderId="107" xfId="0" applyNumberFormat="1" applyFont="1" applyFill="1" applyBorder="1" applyAlignment="1">
      <alignment horizontal="center" vertical="center" wrapText="1"/>
    </xf>
    <xf numFmtId="1" fontId="6" fillId="3" borderId="112" xfId="0" applyNumberFormat="1" applyFont="1" applyFill="1" applyBorder="1" applyAlignment="1">
      <alignment vertical="center" wrapText="1"/>
    </xf>
    <xf numFmtId="9" fontId="6" fillId="53" borderId="118" xfId="71" applyFont="1" applyFill="1" applyBorder="1" applyAlignment="1">
      <alignment horizontal="center" vertical="center" wrapText="1"/>
    </xf>
    <xf numFmtId="9" fontId="6" fillId="17" borderId="118" xfId="6" applyFont="1" applyFill="1" applyBorder="1" applyAlignment="1">
      <alignment horizontal="center" vertical="center" wrapText="1"/>
    </xf>
    <xf numFmtId="0" fontId="6" fillId="17" borderId="118" xfId="0" applyNumberFormat="1" applyFont="1" applyFill="1" applyBorder="1" applyAlignment="1">
      <alignment horizontal="center" vertical="center" wrapText="1"/>
    </xf>
    <xf numFmtId="1" fontId="1" fillId="54" borderId="118" xfId="0" applyNumberFormat="1" applyFont="1" applyFill="1" applyBorder="1" applyAlignment="1">
      <alignment horizontal="center" vertical="center" wrapText="1"/>
    </xf>
    <xf numFmtId="9" fontId="6" fillId="55" borderId="108" xfId="71" applyFont="1" applyFill="1" applyBorder="1" applyAlignment="1">
      <alignment horizontal="center" vertical="center" wrapText="1"/>
    </xf>
    <xf numFmtId="1" fontId="68" fillId="7" borderId="116" xfId="0" applyNumberFormat="1" applyFont="1" applyFill="1" applyBorder="1" applyAlignment="1">
      <alignment vertical="center" wrapText="1"/>
    </xf>
    <xf numFmtId="1" fontId="6" fillId="3" borderId="116" xfId="0" applyNumberFormat="1" applyFont="1" applyFill="1" applyBorder="1" applyAlignment="1">
      <alignment vertical="center" wrapText="1"/>
    </xf>
    <xf numFmtId="9" fontId="6" fillId="53" borderId="108" xfId="71" applyFont="1" applyFill="1" applyBorder="1" applyAlignment="1">
      <alignment horizontal="center" vertical="center" wrapText="1"/>
    </xf>
    <xf numFmtId="1" fontId="68" fillId="7" borderId="115" xfId="0" applyNumberFormat="1" applyFont="1" applyFill="1" applyBorder="1" applyAlignment="1">
      <alignment vertical="center" wrapText="1"/>
    </xf>
    <xf numFmtId="0" fontId="4" fillId="18" borderId="108" xfId="0" applyNumberFormat="1" applyFont="1" applyFill="1" applyBorder="1" applyAlignment="1">
      <alignment horizontal="center" vertical="center" wrapText="1"/>
    </xf>
    <xf numFmtId="1" fontId="65" fillId="5" borderId="108" xfId="0" applyNumberFormat="1" applyFont="1" applyFill="1" applyBorder="1" applyAlignment="1">
      <alignment vertical="center"/>
    </xf>
    <xf numFmtId="1" fontId="68" fillId="7" borderId="109" xfId="0" applyNumberFormat="1" applyFont="1" applyFill="1" applyBorder="1" applyAlignment="1">
      <alignment vertical="center" wrapText="1"/>
    </xf>
    <xf numFmtId="1" fontId="65" fillId="5" borderId="114" xfId="0" applyNumberFormat="1" applyFont="1" applyFill="1" applyBorder="1" applyAlignment="1">
      <alignment vertical="center"/>
    </xf>
    <xf numFmtId="1" fontId="6" fillId="0" borderId="112" xfId="0" applyNumberFormat="1" applyFont="1" applyFill="1" applyBorder="1" applyAlignment="1">
      <alignment horizontal="center" vertical="center" wrapText="1"/>
    </xf>
    <xf numFmtId="1" fontId="67" fillId="6" borderId="114" xfId="0" applyNumberFormat="1" applyFont="1" applyFill="1" applyBorder="1" applyAlignment="1">
      <alignment vertical="center"/>
    </xf>
    <xf numFmtId="1" fontId="17" fillId="10" borderId="113" xfId="0" applyNumberFormat="1" applyFont="1" applyFill="1" applyBorder="1" applyAlignment="1">
      <alignment horizontal="center" vertical="center" wrapText="1"/>
    </xf>
    <xf numFmtId="1" fontId="6" fillId="10" borderId="113" xfId="0" applyNumberFormat="1" applyFont="1" applyFill="1" applyBorder="1" applyAlignment="1">
      <alignment horizontal="center" vertical="center" wrapText="1"/>
    </xf>
    <xf numFmtId="1" fontId="6" fillId="10" borderId="112" xfId="0" applyNumberFormat="1" applyFont="1" applyFill="1" applyBorder="1" applyAlignment="1">
      <alignment horizontal="center" vertical="center" wrapText="1"/>
    </xf>
    <xf numFmtId="1" fontId="6" fillId="18" borderId="131" xfId="0" applyNumberFormat="1" applyFont="1" applyFill="1" applyBorder="1" applyAlignment="1">
      <alignment horizontal="center" vertical="center" wrapText="1"/>
    </xf>
    <xf numFmtId="0" fontId="16" fillId="63" borderId="119" xfId="12204" applyFont="1" applyFill="1" applyBorder="1" applyAlignment="1">
      <alignment horizontal="center" vertical="center" wrapText="1"/>
    </xf>
    <xf numFmtId="0" fontId="16" fillId="63" borderId="120" xfId="12204" applyFont="1" applyFill="1" applyBorder="1" applyAlignment="1">
      <alignment horizontal="center" vertical="center" wrapText="1"/>
    </xf>
    <xf numFmtId="1" fontId="68" fillId="7" borderId="123" xfId="0" applyNumberFormat="1" applyFont="1" applyFill="1" applyBorder="1" applyAlignment="1">
      <alignment vertical="center" wrapText="1"/>
    </xf>
    <xf numFmtId="1" fontId="65" fillId="5" borderId="118" xfId="0" applyNumberFormat="1" applyFont="1" applyFill="1" applyBorder="1" applyAlignment="1">
      <alignment vertical="center"/>
    </xf>
    <xf numFmtId="1" fontId="68" fillId="7" borderId="140" xfId="0" applyNumberFormat="1" applyFont="1" applyFill="1" applyBorder="1" applyAlignment="1">
      <alignment vertical="center" wrapText="1"/>
    </xf>
    <xf numFmtId="0" fontId="17" fillId="53" borderId="173" xfId="1" applyFont="1" applyFill="1" applyBorder="1" applyAlignment="1" applyProtection="1">
      <alignment vertical="center" wrapText="1"/>
    </xf>
    <xf numFmtId="0" fontId="17" fillId="3" borderId="173" xfId="1" applyFont="1" applyFill="1" applyBorder="1" applyAlignment="1" applyProtection="1">
      <alignment vertical="center" wrapText="1"/>
    </xf>
    <xf numFmtId="1" fontId="67" fillId="6" borderId="139" xfId="0" applyNumberFormat="1" applyFont="1" applyFill="1" applyBorder="1" applyAlignment="1">
      <alignment vertical="center"/>
    </xf>
    <xf numFmtId="1" fontId="6" fillId="10" borderId="166" xfId="0" applyNumberFormat="1" applyFont="1" applyFill="1" applyBorder="1" applyAlignment="1">
      <alignment horizontal="center" vertical="center" wrapText="1"/>
    </xf>
    <xf numFmtId="1" fontId="6" fillId="0" borderId="140" xfId="0" applyNumberFormat="1" applyFont="1" applyFill="1" applyBorder="1" applyAlignment="1">
      <alignment horizontal="center" vertical="center" wrapText="1"/>
    </xf>
    <xf numFmtId="1" fontId="6" fillId="10" borderId="134" xfId="0" applyNumberFormat="1" applyFont="1" applyFill="1" applyBorder="1" applyAlignment="1">
      <alignment horizontal="center" vertical="center" wrapText="1"/>
    </xf>
    <xf numFmtId="1" fontId="17" fillId="10" borderId="140" xfId="0" applyNumberFormat="1" applyFont="1" applyFill="1" applyBorder="1" applyAlignment="1">
      <alignment horizontal="center" vertical="center" wrapText="1"/>
    </xf>
    <xf numFmtId="1" fontId="67" fillId="6" borderId="141" xfId="0" applyNumberFormat="1" applyFont="1" applyFill="1" applyBorder="1" applyAlignment="1">
      <alignment vertical="center"/>
    </xf>
    <xf numFmtId="1" fontId="1" fillId="16" borderId="148" xfId="0" applyNumberFormat="1" applyFont="1" applyFill="1" applyBorder="1" applyAlignment="1">
      <alignment horizontal="center" vertical="center" wrapText="1"/>
    </xf>
    <xf numFmtId="1" fontId="16" fillId="13" borderId="147" xfId="0" applyNumberFormat="1" applyFont="1" applyFill="1" applyBorder="1" applyAlignment="1">
      <alignment horizontal="center" vertical="center" wrapText="1"/>
    </xf>
    <xf numFmtId="1" fontId="1" fillId="54" borderId="178" xfId="0" applyNumberFormat="1" applyFont="1" applyFill="1" applyBorder="1" applyAlignment="1">
      <alignment horizontal="center" vertical="center" wrapText="1"/>
    </xf>
    <xf numFmtId="1" fontId="12" fillId="10" borderId="178" xfId="0" applyNumberFormat="1" applyFont="1" applyFill="1" applyBorder="1" applyAlignment="1">
      <alignment horizontal="center" vertical="center"/>
    </xf>
    <xf numFmtId="1" fontId="68" fillId="7" borderId="164" xfId="0" applyNumberFormat="1" applyFont="1" applyFill="1" applyBorder="1" applyAlignment="1">
      <alignment vertical="center" wrapText="1"/>
    </xf>
    <xf numFmtId="1" fontId="68" fillId="7" borderId="134" xfId="0" applyNumberFormat="1" applyFont="1" applyFill="1" applyBorder="1" applyAlignment="1">
      <alignment vertical="center" wrapText="1"/>
    </xf>
    <xf numFmtId="1" fontId="68" fillId="7" borderId="171" xfId="0" applyNumberFormat="1" applyFont="1" applyFill="1" applyBorder="1" applyAlignment="1">
      <alignment vertical="center" wrapText="1"/>
    </xf>
    <xf numFmtId="1" fontId="63" fillId="7" borderId="172" xfId="0" applyNumberFormat="1" applyFont="1" applyFill="1" applyBorder="1" applyAlignment="1">
      <alignment horizontal="center" vertical="center" wrapText="1"/>
    </xf>
    <xf numFmtId="1" fontId="67" fillId="6" borderId="179" xfId="0" applyNumberFormat="1" applyFont="1" applyFill="1" applyBorder="1" applyAlignment="1">
      <alignment vertical="center"/>
    </xf>
    <xf numFmtId="1" fontId="1" fillId="54" borderId="177" xfId="0" applyNumberFormat="1" applyFont="1" applyFill="1" applyBorder="1" applyAlignment="1">
      <alignment horizontal="center" vertical="center" wrapText="1"/>
    </xf>
    <xf numFmtId="1" fontId="6" fillId="10" borderId="177" xfId="0" applyNumberFormat="1" applyFont="1" applyFill="1" applyBorder="1" applyAlignment="1">
      <alignment horizontal="center" vertical="center" wrapText="1"/>
    </xf>
    <xf numFmtId="1" fontId="17" fillId="10" borderId="177" xfId="0" applyNumberFormat="1" applyFont="1" applyFill="1" applyBorder="1" applyAlignment="1">
      <alignment horizontal="center" vertical="center" wrapText="1"/>
    </xf>
    <xf numFmtId="0" fontId="17" fillId="53" borderId="177" xfId="1" applyFont="1" applyFill="1" applyBorder="1" applyAlignment="1" applyProtection="1">
      <alignment vertical="center" wrapText="1"/>
    </xf>
    <xf numFmtId="1" fontId="17" fillId="53" borderId="177" xfId="0" applyNumberFormat="1" applyFont="1" applyFill="1" applyBorder="1" applyAlignment="1">
      <alignment vertical="center" wrapText="1"/>
    </xf>
    <xf numFmtId="1" fontId="24" fillId="53" borderId="177" xfId="0" applyNumberFormat="1" applyFont="1" applyFill="1" applyBorder="1" applyAlignment="1">
      <alignment horizontal="center" vertical="center" wrapText="1"/>
    </xf>
    <xf numFmtId="0" fontId="17" fillId="3" borderId="177" xfId="1" applyFont="1" applyFill="1" applyBorder="1" applyAlignment="1" applyProtection="1">
      <alignment vertical="center" wrapText="1"/>
    </xf>
    <xf numFmtId="1" fontId="6" fillId="3" borderId="177" xfId="0" applyNumberFormat="1" applyFont="1" applyFill="1" applyBorder="1" applyAlignment="1">
      <alignment vertical="center" wrapText="1"/>
    </xf>
    <xf numFmtId="1" fontId="24" fillId="3" borderId="177" xfId="0" applyNumberFormat="1" applyFont="1" applyFill="1" applyBorder="1" applyAlignment="1">
      <alignment horizontal="center" vertical="center" wrapText="1"/>
    </xf>
    <xf numFmtId="1" fontId="17" fillId="0" borderId="177" xfId="0" applyNumberFormat="1" applyFont="1" applyFill="1" applyBorder="1" applyAlignment="1">
      <alignment horizontal="center" vertical="center" wrapText="1"/>
    </xf>
    <xf numFmtId="1" fontId="17" fillId="10" borderId="178" xfId="0" applyNumberFormat="1" applyFont="1" applyFill="1" applyBorder="1" applyAlignment="1">
      <alignment horizontal="center" vertical="center"/>
    </xf>
    <xf numFmtId="1" fontId="6" fillId="10" borderId="140" xfId="0" applyNumberFormat="1" applyFont="1" applyFill="1" applyBorder="1" applyAlignment="1">
      <alignment horizontal="center" vertical="center"/>
    </xf>
    <xf numFmtId="1" fontId="12" fillId="0" borderId="140" xfId="0" applyNumberFormat="1" applyFont="1" applyFill="1" applyBorder="1" applyAlignment="1">
      <alignment horizontal="center" vertical="center"/>
    </xf>
    <xf numFmtId="9" fontId="6" fillId="16" borderId="180" xfId="6" applyFont="1" applyFill="1" applyBorder="1" applyAlignment="1">
      <alignment horizontal="center" vertical="center" wrapText="1"/>
    </xf>
    <xf numFmtId="0" fontId="6" fillId="55" borderId="180" xfId="51" applyNumberFormat="1" applyFont="1" applyFill="1" applyBorder="1" applyAlignment="1">
      <alignment horizontal="center" vertical="center" wrapText="1"/>
    </xf>
    <xf numFmtId="1" fontId="6" fillId="3" borderId="180" xfId="0" applyNumberFormat="1" applyFont="1" applyFill="1" applyBorder="1" applyAlignment="1">
      <alignment vertical="center" wrapText="1"/>
    </xf>
    <xf numFmtId="1" fontId="1" fillId="54" borderId="180" xfId="0" applyNumberFormat="1" applyFont="1" applyFill="1" applyBorder="1" applyAlignment="1">
      <alignment horizontal="center" vertical="center" wrapText="1"/>
    </xf>
    <xf numFmtId="9" fontId="6" fillId="16" borderId="180" xfId="0" applyNumberFormat="1" applyFont="1" applyFill="1" applyBorder="1" applyAlignment="1">
      <alignment horizontal="center" vertical="center" wrapText="1"/>
    </xf>
    <xf numFmtId="1" fontId="24" fillId="13" borderId="177" xfId="0" applyNumberFormat="1" applyFont="1" applyFill="1" applyBorder="1" applyAlignment="1">
      <alignment horizontal="center" vertical="center" wrapText="1"/>
    </xf>
    <xf numFmtId="0" fontId="17" fillId="55" borderId="177" xfId="1" applyFont="1" applyFill="1" applyBorder="1" applyAlignment="1" applyProtection="1">
      <alignment vertical="center" wrapText="1"/>
    </xf>
    <xf numFmtId="1" fontId="17" fillId="55" borderId="177" xfId="0" applyNumberFormat="1" applyFont="1" applyFill="1" applyBorder="1" applyAlignment="1">
      <alignment horizontal="center" vertical="center" wrapText="1"/>
    </xf>
    <xf numFmtId="1" fontId="24" fillId="55" borderId="177" xfId="0" applyNumberFormat="1" applyFont="1" applyFill="1" applyBorder="1" applyAlignment="1">
      <alignment horizontal="center" vertical="center" wrapText="1"/>
    </xf>
    <xf numFmtId="1" fontId="67" fillId="6" borderId="177" xfId="0" applyNumberFormat="1" applyFont="1" applyFill="1" applyBorder="1" applyAlignment="1">
      <alignment vertical="center"/>
    </xf>
    <xf numFmtId="1" fontId="68" fillId="7" borderId="177" xfId="0" applyNumberFormat="1" applyFont="1" applyFill="1" applyBorder="1" applyAlignment="1">
      <alignment vertical="center" wrapText="1"/>
    </xf>
    <xf numFmtId="1" fontId="63" fillId="7" borderId="177" xfId="0" applyNumberFormat="1" applyFont="1" applyFill="1" applyBorder="1" applyAlignment="1">
      <alignment horizontal="center" vertical="center" wrapText="1"/>
    </xf>
    <xf numFmtId="1" fontId="17" fillId="55" borderId="177" xfId="0" applyNumberFormat="1" applyFont="1" applyFill="1" applyBorder="1" applyAlignment="1">
      <alignment vertical="center" wrapText="1"/>
    </xf>
    <xf numFmtId="1" fontId="6" fillId="0" borderId="177" xfId="0" applyNumberFormat="1" applyFont="1" applyFill="1" applyBorder="1" applyAlignment="1">
      <alignment horizontal="center" vertical="center" wrapText="1"/>
    </xf>
    <xf numFmtId="0" fontId="6" fillId="13" borderId="180" xfId="0" applyNumberFormat="1" applyFont="1" applyFill="1" applyBorder="1" applyAlignment="1">
      <alignment horizontal="center" vertical="center" wrapText="1"/>
    </xf>
    <xf numFmtId="1" fontId="85" fillId="65" borderId="131" xfId="0" applyNumberFormat="1" applyFont="1" applyFill="1" applyBorder="1" applyAlignment="1">
      <alignment horizontal="center" vertical="center" wrapText="1"/>
    </xf>
    <xf numFmtId="1" fontId="85" fillId="65" borderId="182" xfId="0" applyNumberFormat="1" applyFont="1" applyFill="1" applyBorder="1" applyAlignment="1">
      <alignment horizontal="center" vertical="center" wrapText="1"/>
    </xf>
    <xf numFmtId="1" fontId="24" fillId="13" borderId="183" xfId="0" applyNumberFormat="1" applyFont="1" applyFill="1" applyBorder="1" applyAlignment="1">
      <alignment horizontal="center" vertical="center" wrapText="1"/>
    </xf>
    <xf numFmtId="1" fontId="69" fillId="13" borderId="183" xfId="0" applyNumberFormat="1" applyFont="1" applyFill="1" applyBorder="1" applyAlignment="1">
      <alignment horizontal="center" vertical="center" wrapText="1"/>
    </xf>
    <xf numFmtId="1" fontId="69" fillId="13" borderId="184" xfId="0" applyNumberFormat="1" applyFont="1" applyFill="1" applyBorder="1" applyAlignment="1">
      <alignment horizontal="center" vertical="center" wrapText="1"/>
    </xf>
    <xf numFmtId="165" fontId="82" fillId="63" borderId="132" xfId="12204" applyNumberFormat="1" applyFont="1" applyFill="1" applyBorder="1" applyAlignment="1">
      <alignment horizontal="center" vertical="center" wrapText="1"/>
    </xf>
    <xf numFmtId="165" fontId="82" fillId="63" borderId="185" xfId="12204" applyNumberFormat="1" applyFont="1" applyFill="1" applyBorder="1" applyAlignment="1">
      <alignment horizontal="center" vertical="center" wrapText="1"/>
    </xf>
    <xf numFmtId="9" fontId="6" fillId="13" borderId="180" xfId="0" applyNumberFormat="1" applyFont="1" applyFill="1" applyBorder="1" applyAlignment="1">
      <alignment horizontal="center" vertical="center" wrapText="1"/>
    </xf>
    <xf numFmtId="0" fontId="1" fillId="16" borderId="94" xfId="0" applyNumberFormat="1" applyFont="1" applyFill="1" applyBorder="1" applyAlignment="1">
      <alignment horizontal="center" vertical="center" wrapText="1"/>
    </xf>
    <xf numFmtId="0" fontId="1" fillId="16" borderId="8" xfId="0" applyNumberFormat="1" applyFont="1" applyFill="1" applyBorder="1" applyAlignment="1">
      <alignment horizontal="center" vertical="center" wrapText="1"/>
    </xf>
    <xf numFmtId="0" fontId="1" fillId="16" borderId="65" xfId="0" applyNumberFormat="1" applyFont="1" applyFill="1" applyBorder="1" applyAlignment="1">
      <alignment horizontal="center" vertical="center" wrapText="1"/>
    </xf>
    <xf numFmtId="0" fontId="1" fillId="16" borderId="56" xfId="0" applyNumberFormat="1" applyFont="1" applyFill="1" applyBorder="1" applyAlignment="1">
      <alignment horizontal="center" vertical="center" wrapText="1"/>
    </xf>
    <xf numFmtId="0" fontId="62" fillId="16" borderId="10" xfId="0" applyNumberFormat="1" applyFont="1" applyFill="1" applyBorder="1" applyAlignment="1">
      <alignment horizontal="left" vertical="center" wrapText="1"/>
    </xf>
    <xf numFmtId="0" fontId="77" fillId="16" borderId="10" xfId="0" applyNumberFormat="1" applyFont="1" applyFill="1" applyBorder="1" applyAlignment="1">
      <alignment horizontal="center" vertical="center" wrapText="1"/>
    </xf>
    <xf numFmtId="0" fontId="66" fillId="16" borderId="8" xfId="0" applyNumberFormat="1" applyFont="1" applyFill="1" applyBorder="1" applyAlignment="1">
      <alignment horizontal="center" vertical="center" wrapText="1"/>
    </xf>
    <xf numFmtId="0" fontId="66" fillId="16" borderId="8" xfId="0" applyNumberFormat="1" applyFont="1" applyFill="1" applyBorder="1" applyAlignment="1">
      <alignment horizontal="center" vertical="center"/>
    </xf>
    <xf numFmtId="0" fontId="66" fillId="16" borderId="48" xfId="0" applyNumberFormat="1" applyFont="1" applyFill="1" applyBorder="1" applyAlignment="1">
      <alignment horizontal="center" vertical="center"/>
    </xf>
    <xf numFmtId="0" fontId="1" fillId="16" borderId="59" xfId="0" applyNumberFormat="1" applyFont="1" applyFill="1" applyBorder="1" applyAlignment="1">
      <alignment horizontal="center" vertical="center" wrapText="1"/>
    </xf>
    <xf numFmtId="0" fontId="1" fillId="16" borderId="60" xfId="0" applyNumberFormat="1" applyFont="1" applyFill="1" applyBorder="1" applyAlignment="1">
      <alignment horizontal="center" vertical="center" wrapText="1"/>
    </xf>
    <xf numFmtId="0" fontId="1" fillId="16" borderId="61" xfId="0" applyNumberFormat="1" applyFont="1" applyFill="1" applyBorder="1" applyAlignment="1">
      <alignment horizontal="center" vertical="center" wrapText="1"/>
    </xf>
    <xf numFmtId="0" fontId="19" fillId="16" borderId="56" xfId="0" applyNumberFormat="1" applyFont="1" applyFill="1" applyBorder="1" applyAlignment="1">
      <alignment horizontal="center" vertical="center" wrapText="1"/>
    </xf>
    <xf numFmtId="0" fontId="19" fillId="16" borderId="8" xfId="0" applyNumberFormat="1" applyFont="1" applyFill="1" applyBorder="1" applyAlignment="1">
      <alignment horizontal="center" vertical="center" wrapText="1"/>
    </xf>
    <xf numFmtId="0" fontId="19" fillId="16" borderId="65" xfId="0" applyNumberFormat="1" applyFont="1" applyFill="1" applyBorder="1" applyAlignment="1">
      <alignment horizontal="center" vertical="center" wrapText="1"/>
    </xf>
    <xf numFmtId="0" fontId="68" fillId="16" borderId="174" xfId="0" applyNumberFormat="1" applyFont="1" applyFill="1" applyBorder="1" applyAlignment="1">
      <alignment horizontal="center" vertical="center" wrapText="1"/>
    </xf>
    <xf numFmtId="0" fontId="68" fillId="16" borderId="175" xfId="0" applyNumberFormat="1" applyFont="1" applyFill="1" applyBorder="1" applyAlignment="1">
      <alignment horizontal="center" vertical="center" wrapText="1"/>
    </xf>
    <xf numFmtId="0" fontId="68" fillId="16" borderId="175" xfId="0" applyNumberFormat="1" applyFont="1" applyFill="1" applyBorder="1" applyAlignment="1">
      <alignment horizontal="center" vertical="center"/>
    </xf>
    <xf numFmtId="0" fontId="68" fillId="16" borderId="176" xfId="0" applyNumberFormat="1" applyFont="1" applyFill="1" applyBorder="1" applyAlignment="1">
      <alignment horizontal="center" vertical="center"/>
    </xf>
    <xf numFmtId="0" fontId="1" fillId="16" borderId="1" xfId="0" applyNumberFormat="1" applyFont="1" applyFill="1" applyBorder="1" applyAlignment="1">
      <alignment horizontal="center" vertical="center" wrapText="1"/>
    </xf>
    <xf numFmtId="1" fontId="1" fillId="16" borderId="8" xfId="0" applyNumberFormat="1" applyFont="1" applyFill="1" applyBorder="1" applyAlignment="1">
      <alignment horizontal="center" vertical="center" wrapText="1"/>
    </xf>
    <xf numFmtId="0" fontId="39" fillId="16" borderId="28" xfId="0" applyNumberFormat="1" applyFont="1" applyFill="1" applyBorder="1" applyAlignment="1">
      <alignment horizontal="center" vertical="center"/>
    </xf>
    <xf numFmtId="0" fontId="39" fillId="16" borderId="29" xfId="0" applyNumberFormat="1" applyFont="1" applyFill="1" applyBorder="1" applyAlignment="1">
      <alignment horizontal="center" vertical="center"/>
    </xf>
    <xf numFmtId="0" fontId="39" fillId="16" borderId="30" xfId="0" applyNumberFormat="1" applyFont="1" applyFill="1" applyBorder="1" applyAlignment="1">
      <alignment horizontal="center" vertical="center"/>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77" fillId="16" borderId="8" xfId="0" applyNumberFormat="1" applyFont="1" applyFill="1" applyBorder="1" applyAlignment="1">
      <alignment horizontal="center" vertical="center" wrapText="1"/>
    </xf>
    <xf numFmtId="0" fontId="77" fillId="16" borderId="8" xfId="0" applyNumberFormat="1" applyFont="1" applyFill="1" applyBorder="1" applyAlignment="1">
      <alignment horizontal="center" vertical="center"/>
    </xf>
    <xf numFmtId="0" fontId="77" fillId="16" borderId="48" xfId="0" applyNumberFormat="1" applyFont="1" applyFill="1" applyBorder="1" applyAlignment="1">
      <alignment horizontal="center" vertical="center"/>
    </xf>
    <xf numFmtId="0" fontId="1" fillId="16" borderId="62" xfId="0" applyNumberFormat="1" applyFont="1" applyFill="1" applyBorder="1" applyAlignment="1">
      <alignment horizontal="center" vertical="center" wrapText="1"/>
    </xf>
    <xf numFmtId="0" fontId="1" fillId="16" borderId="66" xfId="0" applyNumberFormat="1" applyFont="1" applyFill="1" applyBorder="1" applyAlignment="1">
      <alignment horizontal="center" vertical="center" wrapText="1"/>
    </xf>
    <xf numFmtId="0" fontId="1" fillId="16" borderId="67" xfId="0" applyNumberFormat="1" applyFont="1" applyFill="1" applyBorder="1" applyAlignment="1">
      <alignment horizontal="center" vertical="center" wrapText="1"/>
    </xf>
    <xf numFmtId="0" fontId="1" fillId="16" borderId="58" xfId="0" applyNumberFormat="1" applyFont="1" applyFill="1" applyBorder="1" applyAlignment="1">
      <alignment horizontal="center" vertical="center" wrapText="1"/>
    </xf>
    <xf numFmtId="0" fontId="1" fillId="16" borderId="4" xfId="0" applyNumberFormat="1" applyFont="1" applyFill="1" applyBorder="1" applyAlignment="1">
      <alignment horizontal="center" vertical="center" wrapText="1"/>
    </xf>
    <xf numFmtId="0" fontId="1" fillId="16" borderId="6" xfId="0" applyNumberFormat="1" applyFont="1" applyFill="1" applyBorder="1" applyAlignment="1">
      <alignment horizontal="center" vertical="center" wrapText="1"/>
    </xf>
    <xf numFmtId="0" fontId="1" fillId="16" borderId="177" xfId="0" applyNumberFormat="1" applyFont="1" applyFill="1" applyBorder="1" applyAlignment="1">
      <alignment horizontal="center" vertical="center" wrapText="1"/>
    </xf>
    <xf numFmtId="0" fontId="1" fillId="16" borderId="178" xfId="0" applyNumberFormat="1" applyFont="1" applyFill="1" applyBorder="1" applyAlignment="1">
      <alignment horizontal="center" vertical="center" wrapText="1"/>
    </xf>
    <xf numFmtId="1" fontId="83" fillId="64" borderId="100" xfId="13790" applyNumberFormat="1" applyFont="1" applyFill="1" applyBorder="1" applyAlignment="1">
      <alignment horizontal="center" vertical="center" wrapText="1"/>
    </xf>
    <xf numFmtId="1" fontId="84" fillId="13" borderId="101" xfId="13790" applyNumberFormat="1" applyFont="1" applyFill="1" applyBorder="1"/>
    <xf numFmtId="1" fontId="84" fillId="13" borderId="103" xfId="13790" applyNumberFormat="1" applyFont="1" applyFill="1" applyBorder="1"/>
    <xf numFmtId="1" fontId="84" fillId="13" borderId="104" xfId="13790" applyNumberFormat="1" applyFont="1" applyFill="1" applyBorder="1"/>
    <xf numFmtId="0" fontId="63" fillId="63" borderId="145" xfId="12204" applyFont="1" applyFill="1" applyBorder="1" applyAlignment="1">
      <alignment horizontal="center" vertical="center" wrapText="1"/>
    </xf>
    <xf numFmtId="0" fontId="63" fillId="63" borderId="101" xfId="12204" applyFont="1" applyFill="1" applyBorder="1" applyAlignment="1">
      <alignment horizontal="center" vertical="center" wrapText="1"/>
    </xf>
    <xf numFmtId="0" fontId="63" fillId="63" borderId="29" xfId="12204" applyFont="1" applyFill="1" applyBorder="1" applyAlignment="1">
      <alignment horizontal="center" vertical="center" wrapText="1"/>
    </xf>
    <xf numFmtId="0" fontId="63" fillId="63" borderId="111" xfId="12204" applyFont="1" applyFill="1" applyBorder="1" applyAlignment="1">
      <alignment horizontal="center" vertical="center" wrapText="1"/>
    </xf>
    <xf numFmtId="0" fontId="1" fillId="16" borderId="134" xfId="0" applyNumberFormat="1" applyFont="1" applyFill="1" applyBorder="1" applyAlignment="1">
      <alignment horizontal="center" vertical="center" wrapText="1"/>
    </xf>
    <xf numFmtId="0" fontId="1" fillId="16" borderId="135" xfId="0" applyNumberFormat="1" applyFont="1" applyFill="1" applyBorder="1" applyAlignment="1">
      <alignment horizontal="center" vertical="center" wrapText="1"/>
    </xf>
    <xf numFmtId="0" fontId="1" fillId="16" borderId="136" xfId="0" applyNumberFormat="1" applyFont="1" applyFill="1" applyBorder="1" applyAlignment="1">
      <alignment horizontal="center" vertical="center" wrapText="1"/>
    </xf>
    <xf numFmtId="0" fontId="66" fillId="13" borderId="181" xfId="0" applyNumberFormat="1" applyFont="1" applyFill="1" applyBorder="1" applyAlignment="1">
      <alignment horizontal="center" vertical="center" wrapText="1"/>
    </xf>
    <xf numFmtId="0" fontId="66" fillId="13" borderId="29" xfId="0" applyNumberFormat="1" applyFont="1" applyFill="1" applyBorder="1" applyAlignment="1">
      <alignment horizontal="center" vertical="center"/>
    </xf>
    <xf numFmtId="0" fontId="15" fillId="12" borderId="10" xfId="0" applyNumberFormat="1" applyFont="1" applyFill="1" applyBorder="1" applyAlignment="1">
      <alignment horizontal="right" vertical="center" wrapText="1"/>
    </xf>
    <xf numFmtId="1" fontId="15" fillId="12" borderId="10" xfId="0" applyNumberFormat="1" applyFont="1" applyFill="1" applyBorder="1" applyAlignment="1">
      <alignment horizontal="right" vertical="center" wrapText="1"/>
    </xf>
    <xf numFmtId="1" fontId="14" fillId="10" borderId="0" xfId="0" applyNumberFormat="1" applyFont="1" applyFill="1" applyBorder="1" applyAlignment="1">
      <alignment horizontal="center" vertical="center"/>
    </xf>
    <xf numFmtId="0" fontId="0" fillId="10" borderId="0" xfId="0" applyFill="1" applyBorder="1" applyAlignment="1">
      <alignment horizontal="center" vertical="center"/>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6" borderId="16" xfId="0" applyNumberFormat="1" applyFont="1" applyFill="1" applyBorder="1" applyAlignment="1">
      <alignment horizontal="center" vertical="center"/>
    </xf>
    <xf numFmtId="0" fontId="0" fillId="0" borderId="19" xfId="0" applyBorder="1" applyAlignment="1">
      <alignment vertical="center"/>
    </xf>
    <xf numFmtId="0" fontId="2" fillId="6" borderId="13" xfId="0" applyNumberFormat="1" applyFont="1" applyFill="1" applyBorder="1" applyAlignment="1">
      <alignment horizontal="center" vertical="center"/>
    </xf>
    <xf numFmtId="0" fontId="0" fillId="0" borderId="21" xfId="0" applyBorder="1" applyAlignment="1">
      <alignment vertical="center"/>
    </xf>
    <xf numFmtId="0" fontId="0" fillId="0" borderId="26" xfId="0" applyBorder="1" applyAlignment="1">
      <alignment vertical="center"/>
    </xf>
    <xf numFmtId="0" fontId="23" fillId="6" borderId="11" xfId="0" applyFont="1" applyFill="1" applyBorder="1" applyAlignment="1">
      <alignment horizontal="right"/>
    </xf>
    <xf numFmtId="0" fontId="0" fillId="0" borderId="17" xfId="0" applyBorder="1" applyAlignment="1">
      <alignment horizontal="right"/>
    </xf>
    <xf numFmtId="0" fontId="0" fillId="0" borderId="22" xfId="0" applyBorder="1" applyAlignment="1">
      <alignment horizontal="right"/>
    </xf>
    <xf numFmtId="0" fontId="2" fillId="6" borderId="10" xfId="0" applyNumberFormat="1" applyFont="1" applyFill="1" applyBorder="1" applyAlignment="1">
      <alignment horizontal="right" vertical="center"/>
    </xf>
    <xf numFmtId="0" fontId="0" fillId="0" borderId="10" xfId="0" applyBorder="1" applyAlignment="1">
      <alignment horizontal="right" vertical="center"/>
    </xf>
    <xf numFmtId="1" fontId="1" fillId="2"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 fillId="2" borderId="2" xfId="0" applyNumberFormat="1" applyFont="1" applyFill="1" applyBorder="1" applyAlignment="1">
      <alignment horizontal="center" vertical="center" wrapText="1"/>
    </xf>
    <xf numFmtId="0" fontId="0" fillId="2" borderId="8" xfId="0" applyFill="1" applyBorder="1" applyAlignment="1">
      <alignment horizontal="center" vertical="center"/>
    </xf>
    <xf numFmtId="0" fontId="0" fillId="2" borderId="12" xfId="0" applyFill="1" applyBorder="1" applyAlignment="1">
      <alignment horizontal="center" vertical="center"/>
    </xf>
    <xf numFmtId="1" fontId="82" fillId="63" borderId="120" xfId="12204" applyNumberFormat="1" applyFont="1" applyFill="1" applyBorder="1" applyAlignment="1">
      <alignment horizontal="center" vertical="center" wrapText="1"/>
    </xf>
    <xf numFmtId="0" fontId="6" fillId="17" borderId="178" xfId="0" applyNumberFormat="1" applyFont="1" applyFill="1" applyBorder="1" applyAlignment="1">
      <alignment horizontal="center" vertical="center" wrapText="1"/>
    </xf>
    <xf numFmtId="9" fontId="6" fillId="17" borderId="178" xfId="6" applyFont="1" applyFill="1" applyBorder="1" applyAlignment="1">
      <alignment horizontal="center" vertical="center" wrapText="1"/>
    </xf>
    <xf numFmtId="1" fontId="6" fillId="13" borderId="183" xfId="0" applyNumberFormat="1" applyFont="1" applyFill="1" applyBorder="1" applyAlignment="1">
      <alignment horizontal="center" vertical="center" wrapText="1"/>
    </xf>
    <xf numFmtId="1" fontId="82" fillId="63" borderId="184" xfId="12204" applyNumberFormat="1" applyFont="1" applyFill="1" applyBorder="1" applyAlignment="1">
      <alignment horizontal="center" vertical="center" wrapText="1"/>
    </xf>
  </cellXfs>
  <cellStyles count="21285">
    <cellStyle name="20 % - Accent1" xfId="25" builtinId="30" customBuiltin="1"/>
    <cellStyle name="20 % - Accent1 10" xfId="5369"/>
    <cellStyle name="20 % - Accent1 10 2" xfId="10665"/>
    <cellStyle name="20 % - Accent1 2" xfId="81"/>
    <cellStyle name="20 % - Accent1 2 10" xfId="10666"/>
    <cellStyle name="20 % - Accent1 2 2" xfId="249"/>
    <cellStyle name="20 % - Accent1 2 2 2" xfId="433"/>
    <cellStyle name="20 % - Accent1 2 2 2 2" xfId="782"/>
    <cellStyle name="20 % - Accent1 2 2 2 2 2" xfId="2014"/>
    <cellStyle name="20 % - Accent1 2 2 2 2 2 2" xfId="4656"/>
    <cellStyle name="20 % - Accent1 2 2 2 2 2 2 2" xfId="9937"/>
    <cellStyle name="20 % - Accent1 2 2 2 2 2 2 2 2" xfId="10672"/>
    <cellStyle name="20 % - Accent1 2 2 2 2 2 2 3" xfId="10671"/>
    <cellStyle name="20 % - Accent1 2 2 2 2 2 3" xfId="7296"/>
    <cellStyle name="20 % - Accent1 2 2 2 2 2 3 2" xfId="10673"/>
    <cellStyle name="20 % - Accent1 2 2 2 2 2 4" xfId="10670"/>
    <cellStyle name="20 % - Accent1 2 2 2 2 3" xfId="3424"/>
    <cellStyle name="20 % - Accent1 2 2 2 2 3 2" xfId="8705"/>
    <cellStyle name="20 % - Accent1 2 2 2 2 3 2 2" xfId="10675"/>
    <cellStyle name="20 % - Accent1 2 2 2 2 3 3" xfId="10674"/>
    <cellStyle name="20 % - Accent1 2 2 2 2 4" xfId="6064"/>
    <cellStyle name="20 % - Accent1 2 2 2 2 4 2" xfId="10676"/>
    <cellStyle name="20 % - Accent1 2 2 2 2 5" xfId="10669"/>
    <cellStyle name="20 % - Accent1 2 2 2 3" xfId="1134"/>
    <cellStyle name="20 % - Accent1 2 2 2 3 2" xfId="2366"/>
    <cellStyle name="20 % - Accent1 2 2 2 3 2 2" xfId="5008"/>
    <cellStyle name="20 % - Accent1 2 2 2 3 2 2 2" xfId="10289"/>
    <cellStyle name="20 % - Accent1 2 2 2 3 2 2 2 2" xfId="10680"/>
    <cellStyle name="20 % - Accent1 2 2 2 3 2 2 3" xfId="10679"/>
    <cellStyle name="20 % - Accent1 2 2 2 3 2 3" xfId="7648"/>
    <cellStyle name="20 % - Accent1 2 2 2 3 2 3 2" xfId="10681"/>
    <cellStyle name="20 % - Accent1 2 2 2 3 2 4" xfId="10678"/>
    <cellStyle name="20 % - Accent1 2 2 2 3 3" xfId="3776"/>
    <cellStyle name="20 % - Accent1 2 2 2 3 3 2" xfId="9057"/>
    <cellStyle name="20 % - Accent1 2 2 2 3 3 2 2" xfId="10683"/>
    <cellStyle name="20 % - Accent1 2 2 2 3 3 3" xfId="10682"/>
    <cellStyle name="20 % - Accent1 2 2 2 3 4" xfId="6416"/>
    <cellStyle name="20 % - Accent1 2 2 2 3 4 2" xfId="10684"/>
    <cellStyle name="20 % - Accent1 2 2 2 3 5" xfId="10677"/>
    <cellStyle name="20 % - Accent1 2 2 2 4" xfId="1662"/>
    <cellStyle name="20 % - Accent1 2 2 2 4 2" xfId="4304"/>
    <cellStyle name="20 % - Accent1 2 2 2 4 2 2" xfId="9585"/>
    <cellStyle name="20 % - Accent1 2 2 2 4 2 2 2" xfId="10687"/>
    <cellStyle name="20 % - Accent1 2 2 2 4 2 3" xfId="10686"/>
    <cellStyle name="20 % - Accent1 2 2 2 4 3" xfId="6944"/>
    <cellStyle name="20 % - Accent1 2 2 2 4 3 2" xfId="10688"/>
    <cellStyle name="20 % - Accent1 2 2 2 4 4" xfId="10685"/>
    <cellStyle name="20 % - Accent1 2 2 2 5" xfId="3071"/>
    <cellStyle name="20 % - Accent1 2 2 2 5 2" xfId="8353"/>
    <cellStyle name="20 % - Accent1 2 2 2 5 2 2" xfId="10690"/>
    <cellStyle name="20 % - Accent1 2 2 2 5 3" xfId="10689"/>
    <cellStyle name="20 % - Accent1 2 2 2 6" xfId="5712"/>
    <cellStyle name="20 % - Accent1 2 2 2 6 2" xfId="10691"/>
    <cellStyle name="20 % - Accent1 2 2 2 7" xfId="10668"/>
    <cellStyle name="20 % - Accent1 2 2 3" xfId="605"/>
    <cellStyle name="20 % - Accent1 2 2 3 2" xfId="1310"/>
    <cellStyle name="20 % - Accent1 2 2 3 2 2" xfId="2542"/>
    <cellStyle name="20 % - Accent1 2 2 3 2 2 2" xfId="5184"/>
    <cellStyle name="20 % - Accent1 2 2 3 2 2 2 2" xfId="10465"/>
    <cellStyle name="20 % - Accent1 2 2 3 2 2 2 2 2" xfId="10696"/>
    <cellStyle name="20 % - Accent1 2 2 3 2 2 2 3" xfId="10695"/>
    <cellStyle name="20 % - Accent1 2 2 3 2 2 3" xfId="7824"/>
    <cellStyle name="20 % - Accent1 2 2 3 2 2 3 2" xfId="10697"/>
    <cellStyle name="20 % - Accent1 2 2 3 2 2 4" xfId="10694"/>
    <cellStyle name="20 % - Accent1 2 2 3 2 3" xfId="3952"/>
    <cellStyle name="20 % - Accent1 2 2 3 2 3 2" xfId="9233"/>
    <cellStyle name="20 % - Accent1 2 2 3 2 3 2 2" xfId="10699"/>
    <cellStyle name="20 % - Accent1 2 2 3 2 3 3" xfId="10698"/>
    <cellStyle name="20 % - Accent1 2 2 3 2 4" xfId="6592"/>
    <cellStyle name="20 % - Accent1 2 2 3 2 4 2" xfId="10700"/>
    <cellStyle name="20 % - Accent1 2 2 3 2 5" xfId="10693"/>
    <cellStyle name="20 % - Accent1 2 2 3 3" xfId="1838"/>
    <cellStyle name="20 % - Accent1 2 2 3 3 2" xfId="4480"/>
    <cellStyle name="20 % - Accent1 2 2 3 3 2 2" xfId="9761"/>
    <cellStyle name="20 % - Accent1 2 2 3 3 2 2 2" xfId="10703"/>
    <cellStyle name="20 % - Accent1 2 2 3 3 2 3" xfId="10702"/>
    <cellStyle name="20 % - Accent1 2 2 3 3 3" xfId="7120"/>
    <cellStyle name="20 % - Accent1 2 2 3 3 3 2" xfId="10704"/>
    <cellStyle name="20 % - Accent1 2 2 3 3 4" xfId="10701"/>
    <cellStyle name="20 % - Accent1 2 2 3 4" xfId="3247"/>
    <cellStyle name="20 % - Accent1 2 2 3 4 2" xfId="8529"/>
    <cellStyle name="20 % - Accent1 2 2 3 4 2 2" xfId="10706"/>
    <cellStyle name="20 % - Accent1 2 2 3 4 3" xfId="10705"/>
    <cellStyle name="20 % - Accent1 2 2 3 5" xfId="5888"/>
    <cellStyle name="20 % - Accent1 2 2 3 5 2" xfId="10707"/>
    <cellStyle name="20 % - Accent1 2 2 3 6" xfId="10692"/>
    <cellStyle name="20 % - Accent1 2 2 4" xfId="958"/>
    <cellStyle name="20 % - Accent1 2 2 4 2" xfId="2190"/>
    <cellStyle name="20 % - Accent1 2 2 4 2 2" xfId="4832"/>
    <cellStyle name="20 % - Accent1 2 2 4 2 2 2" xfId="10113"/>
    <cellStyle name="20 % - Accent1 2 2 4 2 2 2 2" xfId="10711"/>
    <cellStyle name="20 % - Accent1 2 2 4 2 2 3" xfId="10710"/>
    <cellStyle name="20 % - Accent1 2 2 4 2 3" xfId="7472"/>
    <cellStyle name="20 % - Accent1 2 2 4 2 3 2" xfId="10712"/>
    <cellStyle name="20 % - Accent1 2 2 4 2 4" xfId="10709"/>
    <cellStyle name="20 % - Accent1 2 2 4 3" xfId="3600"/>
    <cellStyle name="20 % - Accent1 2 2 4 3 2" xfId="8881"/>
    <cellStyle name="20 % - Accent1 2 2 4 3 2 2" xfId="10714"/>
    <cellStyle name="20 % - Accent1 2 2 4 3 3" xfId="10713"/>
    <cellStyle name="20 % - Accent1 2 2 4 4" xfId="6240"/>
    <cellStyle name="20 % - Accent1 2 2 4 4 2" xfId="10715"/>
    <cellStyle name="20 % - Accent1 2 2 4 5" xfId="10708"/>
    <cellStyle name="20 % - Accent1 2 2 5" xfId="1486"/>
    <cellStyle name="20 % - Accent1 2 2 5 2" xfId="4128"/>
    <cellStyle name="20 % - Accent1 2 2 5 2 2" xfId="9409"/>
    <cellStyle name="20 % - Accent1 2 2 5 2 2 2" xfId="10718"/>
    <cellStyle name="20 % - Accent1 2 2 5 2 3" xfId="10717"/>
    <cellStyle name="20 % - Accent1 2 2 5 3" xfId="6768"/>
    <cellStyle name="20 % - Accent1 2 2 5 3 2" xfId="10719"/>
    <cellStyle name="20 % - Accent1 2 2 5 4" xfId="10716"/>
    <cellStyle name="20 % - Accent1 2 2 6" xfId="2718"/>
    <cellStyle name="20 % - Accent1 2 2 6 2" xfId="5360"/>
    <cellStyle name="20 % - Accent1 2 2 6 2 2" xfId="10641"/>
    <cellStyle name="20 % - Accent1 2 2 6 2 2 2" xfId="10722"/>
    <cellStyle name="20 % - Accent1 2 2 6 2 3" xfId="10721"/>
    <cellStyle name="20 % - Accent1 2 2 6 3" xfId="8000"/>
    <cellStyle name="20 % - Accent1 2 2 6 3 2" xfId="10723"/>
    <cellStyle name="20 % - Accent1 2 2 6 4" xfId="10720"/>
    <cellStyle name="20 % - Accent1 2 2 7" xfId="2895"/>
    <cellStyle name="20 % - Accent1 2 2 7 2" xfId="8177"/>
    <cellStyle name="20 % - Accent1 2 2 7 2 2" xfId="10725"/>
    <cellStyle name="20 % - Accent1 2 2 7 3" xfId="10724"/>
    <cellStyle name="20 % - Accent1 2 2 8" xfId="5536"/>
    <cellStyle name="20 % - Accent1 2 2 8 2" xfId="10726"/>
    <cellStyle name="20 % - Accent1 2 2 9" xfId="10667"/>
    <cellStyle name="20 % - Accent1 2 3" xfId="346"/>
    <cellStyle name="20 % - Accent1 2 3 2" xfId="695"/>
    <cellStyle name="20 % - Accent1 2 3 2 2" xfId="1927"/>
    <cellStyle name="20 % - Accent1 2 3 2 2 2" xfId="4569"/>
    <cellStyle name="20 % - Accent1 2 3 2 2 2 2" xfId="9850"/>
    <cellStyle name="20 % - Accent1 2 3 2 2 2 2 2" xfId="10731"/>
    <cellStyle name="20 % - Accent1 2 3 2 2 2 3" xfId="10730"/>
    <cellStyle name="20 % - Accent1 2 3 2 2 3" xfId="7209"/>
    <cellStyle name="20 % - Accent1 2 3 2 2 3 2" xfId="10732"/>
    <cellStyle name="20 % - Accent1 2 3 2 2 4" xfId="10729"/>
    <cellStyle name="20 % - Accent1 2 3 2 3" xfId="3337"/>
    <cellStyle name="20 % - Accent1 2 3 2 3 2" xfId="8618"/>
    <cellStyle name="20 % - Accent1 2 3 2 3 2 2" xfId="10734"/>
    <cellStyle name="20 % - Accent1 2 3 2 3 3" xfId="10733"/>
    <cellStyle name="20 % - Accent1 2 3 2 4" xfId="5977"/>
    <cellStyle name="20 % - Accent1 2 3 2 4 2" xfId="10735"/>
    <cellStyle name="20 % - Accent1 2 3 2 5" xfId="10728"/>
    <cellStyle name="20 % - Accent1 2 3 3" xfId="1047"/>
    <cellStyle name="20 % - Accent1 2 3 3 2" xfId="2279"/>
    <cellStyle name="20 % - Accent1 2 3 3 2 2" xfId="4921"/>
    <cellStyle name="20 % - Accent1 2 3 3 2 2 2" xfId="10202"/>
    <cellStyle name="20 % - Accent1 2 3 3 2 2 2 2" xfId="10739"/>
    <cellStyle name="20 % - Accent1 2 3 3 2 2 3" xfId="10738"/>
    <cellStyle name="20 % - Accent1 2 3 3 2 3" xfId="7561"/>
    <cellStyle name="20 % - Accent1 2 3 3 2 3 2" xfId="10740"/>
    <cellStyle name="20 % - Accent1 2 3 3 2 4" xfId="10737"/>
    <cellStyle name="20 % - Accent1 2 3 3 3" xfId="3689"/>
    <cellStyle name="20 % - Accent1 2 3 3 3 2" xfId="8970"/>
    <cellStyle name="20 % - Accent1 2 3 3 3 2 2" xfId="10742"/>
    <cellStyle name="20 % - Accent1 2 3 3 3 3" xfId="10741"/>
    <cellStyle name="20 % - Accent1 2 3 3 4" xfId="6329"/>
    <cellStyle name="20 % - Accent1 2 3 3 4 2" xfId="10743"/>
    <cellStyle name="20 % - Accent1 2 3 3 5" xfId="10736"/>
    <cellStyle name="20 % - Accent1 2 3 4" xfId="1575"/>
    <cellStyle name="20 % - Accent1 2 3 4 2" xfId="4217"/>
    <cellStyle name="20 % - Accent1 2 3 4 2 2" xfId="9498"/>
    <cellStyle name="20 % - Accent1 2 3 4 2 2 2" xfId="10746"/>
    <cellStyle name="20 % - Accent1 2 3 4 2 3" xfId="10745"/>
    <cellStyle name="20 % - Accent1 2 3 4 3" xfId="6857"/>
    <cellStyle name="20 % - Accent1 2 3 4 3 2" xfId="10747"/>
    <cellStyle name="20 % - Accent1 2 3 4 4" xfId="10744"/>
    <cellStyle name="20 % - Accent1 2 3 5" xfId="2984"/>
    <cellStyle name="20 % - Accent1 2 3 5 2" xfId="8266"/>
    <cellStyle name="20 % - Accent1 2 3 5 2 2" xfId="10749"/>
    <cellStyle name="20 % - Accent1 2 3 5 3" xfId="10748"/>
    <cellStyle name="20 % - Accent1 2 3 6" xfId="5625"/>
    <cellStyle name="20 % - Accent1 2 3 6 2" xfId="10750"/>
    <cellStyle name="20 % - Accent1 2 3 7" xfId="10727"/>
    <cellStyle name="20 % - Accent1 2 4" xfId="520"/>
    <cellStyle name="20 % - Accent1 2 4 2" xfId="1223"/>
    <cellStyle name="20 % - Accent1 2 4 2 2" xfId="2455"/>
    <cellStyle name="20 % - Accent1 2 4 2 2 2" xfId="5097"/>
    <cellStyle name="20 % - Accent1 2 4 2 2 2 2" xfId="10378"/>
    <cellStyle name="20 % - Accent1 2 4 2 2 2 2 2" xfId="10755"/>
    <cellStyle name="20 % - Accent1 2 4 2 2 2 3" xfId="10754"/>
    <cellStyle name="20 % - Accent1 2 4 2 2 3" xfId="7737"/>
    <cellStyle name="20 % - Accent1 2 4 2 2 3 2" xfId="10756"/>
    <cellStyle name="20 % - Accent1 2 4 2 2 4" xfId="10753"/>
    <cellStyle name="20 % - Accent1 2 4 2 3" xfId="3865"/>
    <cellStyle name="20 % - Accent1 2 4 2 3 2" xfId="9146"/>
    <cellStyle name="20 % - Accent1 2 4 2 3 2 2" xfId="10758"/>
    <cellStyle name="20 % - Accent1 2 4 2 3 3" xfId="10757"/>
    <cellStyle name="20 % - Accent1 2 4 2 4" xfId="6505"/>
    <cellStyle name="20 % - Accent1 2 4 2 4 2" xfId="10759"/>
    <cellStyle name="20 % - Accent1 2 4 2 5" xfId="10752"/>
    <cellStyle name="20 % - Accent1 2 4 3" xfId="1751"/>
    <cellStyle name="20 % - Accent1 2 4 3 2" xfId="4393"/>
    <cellStyle name="20 % - Accent1 2 4 3 2 2" xfId="9674"/>
    <cellStyle name="20 % - Accent1 2 4 3 2 2 2" xfId="10762"/>
    <cellStyle name="20 % - Accent1 2 4 3 2 3" xfId="10761"/>
    <cellStyle name="20 % - Accent1 2 4 3 3" xfId="7033"/>
    <cellStyle name="20 % - Accent1 2 4 3 3 2" xfId="10763"/>
    <cellStyle name="20 % - Accent1 2 4 3 4" xfId="10760"/>
    <cellStyle name="20 % - Accent1 2 4 4" xfId="3160"/>
    <cellStyle name="20 % - Accent1 2 4 4 2" xfId="8442"/>
    <cellStyle name="20 % - Accent1 2 4 4 2 2" xfId="10765"/>
    <cellStyle name="20 % - Accent1 2 4 4 3" xfId="10764"/>
    <cellStyle name="20 % - Accent1 2 4 5" xfId="5801"/>
    <cellStyle name="20 % - Accent1 2 4 5 2" xfId="10766"/>
    <cellStyle name="20 % - Accent1 2 4 6" xfId="10751"/>
    <cellStyle name="20 % - Accent1 2 5" xfId="871"/>
    <cellStyle name="20 % - Accent1 2 5 2" xfId="2103"/>
    <cellStyle name="20 % - Accent1 2 5 2 2" xfId="4745"/>
    <cellStyle name="20 % - Accent1 2 5 2 2 2" xfId="10026"/>
    <cellStyle name="20 % - Accent1 2 5 2 2 2 2" xfId="10770"/>
    <cellStyle name="20 % - Accent1 2 5 2 2 3" xfId="10769"/>
    <cellStyle name="20 % - Accent1 2 5 2 3" xfId="7385"/>
    <cellStyle name="20 % - Accent1 2 5 2 3 2" xfId="10771"/>
    <cellStyle name="20 % - Accent1 2 5 2 4" xfId="10768"/>
    <cellStyle name="20 % - Accent1 2 5 3" xfId="3513"/>
    <cellStyle name="20 % - Accent1 2 5 3 2" xfId="8794"/>
    <cellStyle name="20 % - Accent1 2 5 3 2 2" xfId="10773"/>
    <cellStyle name="20 % - Accent1 2 5 3 3" xfId="10772"/>
    <cellStyle name="20 % - Accent1 2 5 4" xfId="6153"/>
    <cellStyle name="20 % - Accent1 2 5 4 2" xfId="10774"/>
    <cellStyle name="20 % - Accent1 2 5 5" xfId="10767"/>
    <cellStyle name="20 % - Accent1 2 6" xfId="1399"/>
    <cellStyle name="20 % - Accent1 2 6 2" xfId="4041"/>
    <cellStyle name="20 % - Accent1 2 6 2 2" xfId="9322"/>
    <cellStyle name="20 % - Accent1 2 6 2 2 2" xfId="10777"/>
    <cellStyle name="20 % - Accent1 2 6 2 3" xfId="10776"/>
    <cellStyle name="20 % - Accent1 2 6 3" xfId="6681"/>
    <cellStyle name="20 % - Accent1 2 6 3 2" xfId="10778"/>
    <cellStyle name="20 % - Accent1 2 6 4" xfId="10775"/>
    <cellStyle name="20 % - Accent1 2 7" xfId="2631"/>
    <cellStyle name="20 % - Accent1 2 7 2" xfId="5273"/>
    <cellStyle name="20 % - Accent1 2 7 2 2" xfId="10554"/>
    <cellStyle name="20 % - Accent1 2 7 2 2 2" xfId="10781"/>
    <cellStyle name="20 % - Accent1 2 7 2 3" xfId="10780"/>
    <cellStyle name="20 % - Accent1 2 7 3" xfId="7913"/>
    <cellStyle name="20 % - Accent1 2 7 3 2" xfId="10782"/>
    <cellStyle name="20 % - Accent1 2 7 4" xfId="10779"/>
    <cellStyle name="20 % - Accent1 2 8" xfId="2808"/>
    <cellStyle name="20 % - Accent1 2 8 2" xfId="8090"/>
    <cellStyle name="20 % - Accent1 2 8 2 2" xfId="10784"/>
    <cellStyle name="20 % - Accent1 2 8 3" xfId="10783"/>
    <cellStyle name="20 % - Accent1 2 9" xfId="5449"/>
    <cellStyle name="20 % - Accent1 2 9 2" xfId="10785"/>
    <cellStyle name="20 % - Accent1 3" xfId="173"/>
    <cellStyle name="20 % - Accent1 3 2" xfId="358"/>
    <cellStyle name="20 % - Accent1 3 2 2" xfId="707"/>
    <cellStyle name="20 % - Accent1 3 2 2 2" xfId="1939"/>
    <cellStyle name="20 % - Accent1 3 2 2 2 2" xfId="4581"/>
    <cellStyle name="20 % - Accent1 3 2 2 2 2 2" xfId="9862"/>
    <cellStyle name="20 % - Accent1 3 2 2 2 2 2 2" xfId="10791"/>
    <cellStyle name="20 % - Accent1 3 2 2 2 2 3" xfId="10790"/>
    <cellStyle name="20 % - Accent1 3 2 2 2 3" xfId="7221"/>
    <cellStyle name="20 % - Accent1 3 2 2 2 3 2" xfId="10792"/>
    <cellStyle name="20 % - Accent1 3 2 2 2 4" xfId="10789"/>
    <cellStyle name="20 % - Accent1 3 2 2 3" xfId="3349"/>
    <cellStyle name="20 % - Accent1 3 2 2 3 2" xfId="8630"/>
    <cellStyle name="20 % - Accent1 3 2 2 3 2 2" xfId="10794"/>
    <cellStyle name="20 % - Accent1 3 2 2 3 3" xfId="10793"/>
    <cellStyle name="20 % - Accent1 3 2 2 4" xfId="5989"/>
    <cellStyle name="20 % - Accent1 3 2 2 4 2" xfId="10795"/>
    <cellStyle name="20 % - Accent1 3 2 2 5" xfId="10788"/>
    <cellStyle name="20 % - Accent1 3 2 3" xfId="1059"/>
    <cellStyle name="20 % - Accent1 3 2 3 2" xfId="2291"/>
    <cellStyle name="20 % - Accent1 3 2 3 2 2" xfId="4933"/>
    <cellStyle name="20 % - Accent1 3 2 3 2 2 2" xfId="10214"/>
    <cellStyle name="20 % - Accent1 3 2 3 2 2 2 2" xfId="10799"/>
    <cellStyle name="20 % - Accent1 3 2 3 2 2 3" xfId="10798"/>
    <cellStyle name="20 % - Accent1 3 2 3 2 3" xfId="7573"/>
    <cellStyle name="20 % - Accent1 3 2 3 2 3 2" xfId="10800"/>
    <cellStyle name="20 % - Accent1 3 2 3 2 4" xfId="10797"/>
    <cellStyle name="20 % - Accent1 3 2 3 3" xfId="3701"/>
    <cellStyle name="20 % - Accent1 3 2 3 3 2" xfId="8982"/>
    <cellStyle name="20 % - Accent1 3 2 3 3 2 2" xfId="10802"/>
    <cellStyle name="20 % - Accent1 3 2 3 3 3" xfId="10801"/>
    <cellStyle name="20 % - Accent1 3 2 3 4" xfId="6341"/>
    <cellStyle name="20 % - Accent1 3 2 3 4 2" xfId="10803"/>
    <cellStyle name="20 % - Accent1 3 2 3 5" xfId="10796"/>
    <cellStyle name="20 % - Accent1 3 2 4" xfId="1587"/>
    <cellStyle name="20 % - Accent1 3 2 4 2" xfId="4229"/>
    <cellStyle name="20 % - Accent1 3 2 4 2 2" xfId="9510"/>
    <cellStyle name="20 % - Accent1 3 2 4 2 2 2" xfId="10806"/>
    <cellStyle name="20 % - Accent1 3 2 4 2 3" xfId="10805"/>
    <cellStyle name="20 % - Accent1 3 2 4 3" xfId="6869"/>
    <cellStyle name="20 % - Accent1 3 2 4 3 2" xfId="10807"/>
    <cellStyle name="20 % - Accent1 3 2 4 4" xfId="10804"/>
    <cellStyle name="20 % - Accent1 3 2 5" xfId="2996"/>
    <cellStyle name="20 % - Accent1 3 2 5 2" xfId="8278"/>
    <cellStyle name="20 % - Accent1 3 2 5 2 2" xfId="10809"/>
    <cellStyle name="20 % - Accent1 3 2 5 3" xfId="10808"/>
    <cellStyle name="20 % - Accent1 3 2 6" xfId="5637"/>
    <cellStyle name="20 % - Accent1 3 2 6 2" xfId="10810"/>
    <cellStyle name="20 % - Accent1 3 2 7" xfId="10787"/>
    <cellStyle name="20 % - Accent1 3 3" xfId="532"/>
    <cellStyle name="20 % - Accent1 3 3 2" xfId="1235"/>
    <cellStyle name="20 % - Accent1 3 3 2 2" xfId="2467"/>
    <cellStyle name="20 % - Accent1 3 3 2 2 2" xfId="5109"/>
    <cellStyle name="20 % - Accent1 3 3 2 2 2 2" xfId="10390"/>
    <cellStyle name="20 % - Accent1 3 3 2 2 2 2 2" xfId="10815"/>
    <cellStyle name="20 % - Accent1 3 3 2 2 2 3" xfId="10814"/>
    <cellStyle name="20 % - Accent1 3 3 2 2 3" xfId="7749"/>
    <cellStyle name="20 % - Accent1 3 3 2 2 3 2" xfId="10816"/>
    <cellStyle name="20 % - Accent1 3 3 2 2 4" xfId="10813"/>
    <cellStyle name="20 % - Accent1 3 3 2 3" xfId="3877"/>
    <cellStyle name="20 % - Accent1 3 3 2 3 2" xfId="9158"/>
    <cellStyle name="20 % - Accent1 3 3 2 3 2 2" xfId="10818"/>
    <cellStyle name="20 % - Accent1 3 3 2 3 3" xfId="10817"/>
    <cellStyle name="20 % - Accent1 3 3 2 4" xfId="6517"/>
    <cellStyle name="20 % - Accent1 3 3 2 4 2" xfId="10819"/>
    <cellStyle name="20 % - Accent1 3 3 2 5" xfId="10812"/>
    <cellStyle name="20 % - Accent1 3 3 3" xfId="1763"/>
    <cellStyle name="20 % - Accent1 3 3 3 2" xfId="4405"/>
    <cellStyle name="20 % - Accent1 3 3 3 2 2" xfId="9686"/>
    <cellStyle name="20 % - Accent1 3 3 3 2 2 2" xfId="10822"/>
    <cellStyle name="20 % - Accent1 3 3 3 2 3" xfId="10821"/>
    <cellStyle name="20 % - Accent1 3 3 3 3" xfId="7045"/>
    <cellStyle name="20 % - Accent1 3 3 3 3 2" xfId="10823"/>
    <cellStyle name="20 % - Accent1 3 3 3 4" xfId="10820"/>
    <cellStyle name="20 % - Accent1 3 3 4" xfId="3172"/>
    <cellStyle name="20 % - Accent1 3 3 4 2" xfId="8454"/>
    <cellStyle name="20 % - Accent1 3 3 4 2 2" xfId="10825"/>
    <cellStyle name="20 % - Accent1 3 3 4 3" xfId="10824"/>
    <cellStyle name="20 % - Accent1 3 3 5" xfId="5813"/>
    <cellStyle name="20 % - Accent1 3 3 5 2" xfId="10826"/>
    <cellStyle name="20 % - Accent1 3 3 6" xfId="10811"/>
    <cellStyle name="20 % - Accent1 3 4" xfId="883"/>
    <cellStyle name="20 % - Accent1 3 4 2" xfId="2115"/>
    <cellStyle name="20 % - Accent1 3 4 2 2" xfId="4757"/>
    <cellStyle name="20 % - Accent1 3 4 2 2 2" xfId="10038"/>
    <cellStyle name="20 % - Accent1 3 4 2 2 2 2" xfId="10830"/>
    <cellStyle name="20 % - Accent1 3 4 2 2 3" xfId="10829"/>
    <cellStyle name="20 % - Accent1 3 4 2 3" xfId="7397"/>
    <cellStyle name="20 % - Accent1 3 4 2 3 2" xfId="10831"/>
    <cellStyle name="20 % - Accent1 3 4 2 4" xfId="10828"/>
    <cellStyle name="20 % - Accent1 3 4 3" xfId="3525"/>
    <cellStyle name="20 % - Accent1 3 4 3 2" xfId="8806"/>
    <cellStyle name="20 % - Accent1 3 4 3 2 2" xfId="10833"/>
    <cellStyle name="20 % - Accent1 3 4 3 3" xfId="10832"/>
    <cellStyle name="20 % - Accent1 3 4 4" xfId="6165"/>
    <cellStyle name="20 % - Accent1 3 4 4 2" xfId="10834"/>
    <cellStyle name="20 % - Accent1 3 4 5" xfId="10827"/>
    <cellStyle name="20 % - Accent1 3 5" xfId="1411"/>
    <cellStyle name="20 % - Accent1 3 5 2" xfId="4053"/>
    <cellStyle name="20 % - Accent1 3 5 2 2" xfId="9334"/>
    <cellStyle name="20 % - Accent1 3 5 2 2 2" xfId="10837"/>
    <cellStyle name="20 % - Accent1 3 5 2 3" xfId="10836"/>
    <cellStyle name="20 % - Accent1 3 5 3" xfId="6693"/>
    <cellStyle name="20 % - Accent1 3 5 3 2" xfId="10838"/>
    <cellStyle name="20 % - Accent1 3 5 4" xfId="10835"/>
    <cellStyle name="20 % - Accent1 3 6" xfId="2643"/>
    <cellStyle name="20 % - Accent1 3 6 2" xfId="5285"/>
    <cellStyle name="20 % - Accent1 3 6 2 2" xfId="10566"/>
    <cellStyle name="20 % - Accent1 3 6 2 2 2" xfId="10841"/>
    <cellStyle name="20 % - Accent1 3 6 2 3" xfId="10840"/>
    <cellStyle name="20 % - Accent1 3 6 3" xfId="7925"/>
    <cellStyle name="20 % - Accent1 3 6 3 2" xfId="10842"/>
    <cellStyle name="20 % - Accent1 3 6 4" xfId="10839"/>
    <cellStyle name="20 % - Accent1 3 7" xfId="2820"/>
    <cellStyle name="20 % - Accent1 3 7 2" xfId="8102"/>
    <cellStyle name="20 % - Accent1 3 7 2 2" xfId="10844"/>
    <cellStyle name="20 % - Accent1 3 7 3" xfId="10843"/>
    <cellStyle name="20 % - Accent1 3 8" xfId="5461"/>
    <cellStyle name="20 % - Accent1 3 8 2" xfId="10845"/>
    <cellStyle name="20 % - Accent1 3 9" xfId="10786"/>
    <cellStyle name="20 % - Accent1 4" xfId="270"/>
    <cellStyle name="20 % - Accent1 4 2" xfId="618"/>
    <cellStyle name="20 % - Accent1 4 2 2" xfId="1850"/>
    <cellStyle name="20 % - Accent1 4 2 2 2" xfId="4492"/>
    <cellStyle name="20 % - Accent1 4 2 2 2 2" xfId="9773"/>
    <cellStyle name="20 % - Accent1 4 2 2 2 2 2" xfId="10850"/>
    <cellStyle name="20 % - Accent1 4 2 2 2 3" xfId="10849"/>
    <cellStyle name="20 % - Accent1 4 2 2 3" xfId="7132"/>
    <cellStyle name="20 % - Accent1 4 2 2 3 2" xfId="10851"/>
    <cellStyle name="20 % - Accent1 4 2 2 4" xfId="10848"/>
    <cellStyle name="20 % - Accent1 4 2 3" xfId="3260"/>
    <cellStyle name="20 % - Accent1 4 2 3 2" xfId="8541"/>
    <cellStyle name="20 % - Accent1 4 2 3 2 2" xfId="10853"/>
    <cellStyle name="20 % - Accent1 4 2 3 3" xfId="10852"/>
    <cellStyle name="20 % - Accent1 4 2 4" xfId="5900"/>
    <cellStyle name="20 % - Accent1 4 2 4 2" xfId="10854"/>
    <cellStyle name="20 % - Accent1 4 2 5" xfId="10847"/>
    <cellStyle name="20 % - Accent1 4 3" xfId="970"/>
    <cellStyle name="20 % - Accent1 4 3 2" xfId="2202"/>
    <cellStyle name="20 % - Accent1 4 3 2 2" xfId="4844"/>
    <cellStyle name="20 % - Accent1 4 3 2 2 2" xfId="10125"/>
    <cellStyle name="20 % - Accent1 4 3 2 2 2 2" xfId="10858"/>
    <cellStyle name="20 % - Accent1 4 3 2 2 3" xfId="10857"/>
    <cellStyle name="20 % - Accent1 4 3 2 3" xfId="7484"/>
    <cellStyle name="20 % - Accent1 4 3 2 3 2" xfId="10859"/>
    <cellStyle name="20 % - Accent1 4 3 2 4" xfId="10856"/>
    <cellStyle name="20 % - Accent1 4 3 3" xfId="3612"/>
    <cellStyle name="20 % - Accent1 4 3 3 2" xfId="8893"/>
    <cellStyle name="20 % - Accent1 4 3 3 2 2" xfId="10861"/>
    <cellStyle name="20 % - Accent1 4 3 3 3" xfId="10860"/>
    <cellStyle name="20 % - Accent1 4 3 4" xfId="6252"/>
    <cellStyle name="20 % - Accent1 4 3 4 2" xfId="10862"/>
    <cellStyle name="20 % - Accent1 4 3 5" xfId="10855"/>
    <cellStyle name="20 % - Accent1 4 4" xfId="1498"/>
    <cellStyle name="20 % - Accent1 4 4 2" xfId="4140"/>
    <cellStyle name="20 % - Accent1 4 4 2 2" xfId="9421"/>
    <cellStyle name="20 % - Accent1 4 4 2 2 2" xfId="10865"/>
    <cellStyle name="20 % - Accent1 4 4 2 3" xfId="10864"/>
    <cellStyle name="20 % - Accent1 4 4 3" xfId="6780"/>
    <cellStyle name="20 % - Accent1 4 4 3 2" xfId="10866"/>
    <cellStyle name="20 % - Accent1 4 4 4" xfId="10863"/>
    <cellStyle name="20 % - Accent1 4 5" xfId="2907"/>
    <cellStyle name="20 % - Accent1 4 5 2" xfId="8189"/>
    <cellStyle name="20 % - Accent1 4 5 2 2" xfId="10868"/>
    <cellStyle name="20 % - Accent1 4 5 3" xfId="10867"/>
    <cellStyle name="20 % - Accent1 4 6" xfId="5548"/>
    <cellStyle name="20 % - Accent1 4 6 2" xfId="10869"/>
    <cellStyle name="20 % - Accent1 4 7" xfId="10846"/>
    <cellStyle name="20 % - Accent1 5" xfId="442"/>
    <cellStyle name="20 % - Accent1 5 2" xfId="1143"/>
    <cellStyle name="20 % - Accent1 5 2 2" xfId="2375"/>
    <cellStyle name="20 % - Accent1 5 2 2 2" xfId="5017"/>
    <cellStyle name="20 % - Accent1 5 2 2 2 2" xfId="10298"/>
    <cellStyle name="20 % - Accent1 5 2 2 2 2 2" xfId="10874"/>
    <cellStyle name="20 % - Accent1 5 2 2 2 3" xfId="10873"/>
    <cellStyle name="20 % - Accent1 5 2 2 3" xfId="7657"/>
    <cellStyle name="20 % - Accent1 5 2 2 3 2" xfId="10875"/>
    <cellStyle name="20 % - Accent1 5 2 2 4" xfId="10872"/>
    <cellStyle name="20 % - Accent1 5 2 3" xfId="3785"/>
    <cellStyle name="20 % - Accent1 5 2 3 2" xfId="9066"/>
    <cellStyle name="20 % - Accent1 5 2 3 2 2" xfId="10877"/>
    <cellStyle name="20 % - Accent1 5 2 3 3" xfId="10876"/>
    <cellStyle name="20 % - Accent1 5 2 4" xfId="6425"/>
    <cellStyle name="20 % - Accent1 5 2 4 2" xfId="10878"/>
    <cellStyle name="20 % - Accent1 5 2 5" xfId="10871"/>
    <cellStyle name="20 % - Accent1 5 3" xfId="1671"/>
    <cellStyle name="20 % - Accent1 5 3 2" xfId="4313"/>
    <cellStyle name="20 % - Accent1 5 3 2 2" xfId="9594"/>
    <cellStyle name="20 % - Accent1 5 3 2 2 2" xfId="10881"/>
    <cellStyle name="20 % - Accent1 5 3 2 3" xfId="10880"/>
    <cellStyle name="20 % - Accent1 5 3 3" xfId="6953"/>
    <cellStyle name="20 % - Accent1 5 3 3 2" xfId="10882"/>
    <cellStyle name="20 % - Accent1 5 3 4" xfId="10879"/>
    <cellStyle name="20 % - Accent1 5 4" xfId="3080"/>
    <cellStyle name="20 % - Accent1 5 4 2" xfId="8362"/>
    <cellStyle name="20 % - Accent1 5 4 2 2" xfId="10884"/>
    <cellStyle name="20 % - Accent1 5 4 3" xfId="10883"/>
    <cellStyle name="20 % - Accent1 5 5" xfId="5721"/>
    <cellStyle name="20 % - Accent1 5 5 2" xfId="10885"/>
    <cellStyle name="20 % - Accent1 5 6" xfId="10870"/>
    <cellStyle name="20 % - Accent1 6" xfId="791"/>
    <cellStyle name="20 % - Accent1 6 2" xfId="2023"/>
    <cellStyle name="20 % - Accent1 6 2 2" xfId="4665"/>
    <cellStyle name="20 % - Accent1 6 2 2 2" xfId="9946"/>
    <cellStyle name="20 % - Accent1 6 2 2 2 2" xfId="10889"/>
    <cellStyle name="20 % - Accent1 6 2 2 3" xfId="10888"/>
    <cellStyle name="20 % - Accent1 6 2 3" xfId="7305"/>
    <cellStyle name="20 % - Accent1 6 2 3 2" xfId="10890"/>
    <cellStyle name="20 % - Accent1 6 2 4" xfId="10887"/>
    <cellStyle name="20 % - Accent1 6 3" xfId="3433"/>
    <cellStyle name="20 % - Accent1 6 3 2" xfId="8714"/>
    <cellStyle name="20 % - Accent1 6 3 2 2" xfId="10892"/>
    <cellStyle name="20 % - Accent1 6 3 3" xfId="10891"/>
    <cellStyle name="20 % - Accent1 6 4" xfId="6073"/>
    <cellStyle name="20 % - Accent1 6 4 2" xfId="10893"/>
    <cellStyle name="20 % - Accent1 6 5" xfId="10886"/>
    <cellStyle name="20 % - Accent1 7" xfId="1322"/>
    <cellStyle name="20 % - Accent1 7 2" xfId="3964"/>
    <cellStyle name="20 % - Accent1 7 2 2" xfId="9245"/>
    <cellStyle name="20 % - Accent1 7 2 2 2" xfId="10896"/>
    <cellStyle name="20 % - Accent1 7 2 3" xfId="10895"/>
    <cellStyle name="20 % - Accent1 7 3" xfId="6604"/>
    <cellStyle name="20 % - Accent1 7 3 2" xfId="10897"/>
    <cellStyle name="20 % - Accent1 7 4" xfId="10894"/>
    <cellStyle name="20 % - Accent1 8" xfId="2551"/>
    <cellStyle name="20 % - Accent1 8 2" xfId="5193"/>
    <cellStyle name="20 % - Accent1 8 2 2" xfId="10474"/>
    <cellStyle name="20 % - Accent1 8 2 2 2" xfId="10900"/>
    <cellStyle name="20 % - Accent1 8 2 3" xfId="10899"/>
    <cellStyle name="20 % - Accent1 8 3" xfId="7833"/>
    <cellStyle name="20 % - Accent1 8 3 2" xfId="10901"/>
    <cellStyle name="20 % - Accent1 8 4" xfId="10898"/>
    <cellStyle name="20 % - Accent1 9" xfId="2727"/>
    <cellStyle name="20 % - Accent1 9 2" xfId="8009"/>
    <cellStyle name="20 % - Accent1 9 2 2" xfId="10903"/>
    <cellStyle name="20 % - Accent1 9 3" xfId="10902"/>
    <cellStyle name="20 % - Accent2" xfId="29" builtinId="34" customBuiltin="1"/>
    <cellStyle name="20 % - Accent2 10" xfId="5371"/>
    <cellStyle name="20 % - Accent2 10 2" xfId="10904"/>
    <cellStyle name="20 % - Accent2 2" xfId="85"/>
    <cellStyle name="20 % - Accent2 2 10" xfId="10905"/>
    <cellStyle name="20 % - Accent2 2 2" xfId="247"/>
    <cellStyle name="20 % - Accent2 2 2 2" xfId="431"/>
    <cellStyle name="20 % - Accent2 2 2 2 2" xfId="780"/>
    <cellStyle name="20 % - Accent2 2 2 2 2 2" xfId="2012"/>
    <cellStyle name="20 % - Accent2 2 2 2 2 2 2" xfId="4654"/>
    <cellStyle name="20 % - Accent2 2 2 2 2 2 2 2" xfId="9935"/>
    <cellStyle name="20 % - Accent2 2 2 2 2 2 2 2 2" xfId="10911"/>
    <cellStyle name="20 % - Accent2 2 2 2 2 2 2 3" xfId="10910"/>
    <cellStyle name="20 % - Accent2 2 2 2 2 2 3" xfId="7294"/>
    <cellStyle name="20 % - Accent2 2 2 2 2 2 3 2" xfId="10912"/>
    <cellStyle name="20 % - Accent2 2 2 2 2 2 4" xfId="10909"/>
    <cellStyle name="20 % - Accent2 2 2 2 2 3" xfId="3422"/>
    <cellStyle name="20 % - Accent2 2 2 2 2 3 2" xfId="8703"/>
    <cellStyle name="20 % - Accent2 2 2 2 2 3 2 2" xfId="10914"/>
    <cellStyle name="20 % - Accent2 2 2 2 2 3 3" xfId="10913"/>
    <cellStyle name="20 % - Accent2 2 2 2 2 4" xfId="6062"/>
    <cellStyle name="20 % - Accent2 2 2 2 2 4 2" xfId="10915"/>
    <cellStyle name="20 % - Accent2 2 2 2 2 5" xfId="10908"/>
    <cellStyle name="20 % - Accent2 2 2 2 3" xfId="1132"/>
    <cellStyle name="20 % - Accent2 2 2 2 3 2" xfId="2364"/>
    <cellStyle name="20 % - Accent2 2 2 2 3 2 2" xfId="5006"/>
    <cellStyle name="20 % - Accent2 2 2 2 3 2 2 2" xfId="10287"/>
    <cellStyle name="20 % - Accent2 2 2 2 3 2 2 2 2" xfId="10919"/>
    <cellStyle name="20 % - Accent2 2 2 2 3 2 2 3" xfId="10918"/>
    <cellStyle name="20 % - Accent2 2 2 2 3 2 3" xfId="7646"/>
    <cellStyle name="20 % - Accent2 2 2 2 3 2 3 2" xfId="10920"/>
    <cellStyle name="20 % - Accent2 2 2 2 3 2 4" xfId="10917"/>
    <cellStyle name="20 % - Accent2 2 2 2 3 3" xfId="3774"/>
    <cellStyle name="20 % - Accent2 2 2 2 3 3 2" xfId="9055"/>
    <cellStyle name="20 % - Accent2 2 2 2 3 3 2 2" xfId="10922"/>
    <cellStyle name="20 % - Accent2 2 2 2 3 3 3" xfId="10921"/>
    <cellStyle name="20 % - Accent2 2 2 2 3 4" xfId="6414"/>
    <cellStyle name="20 % - Accent2 2 2 2 3 4 2" xfId="10923"/>
    <cellStyle name="20 % - Accent2 2 2 2 3 5" xfId="10916"/>
    <cellStyle name="20 % - Accent2 2 2 2 4" xfId="1660"/>
    <cellStyle name="20 % - Accent2 2 2 2 4 2" xfId="4302"/>
    <cellStyle name="20 % - Accent2 2 2 2 4 2 2" xfId="9583"/>
    <cellStyle name="20 % - Accent2 2 2 2 4 2 2 2" xfId="10926"/>
    <cellStyle name="20 % - Accent2 2 2 2 4 2 3" xfId="10925"/>
    <cellStyle name="20 % - Accent2 2 2 2 4 3" xfId="6942"/>
    <cellStyle name="20 % - Accent2 2 2 2 4 3 2" xfId="10927"/>
    <cellStyle name="20 % - Accent2 2 2 2 4 4" xfId="10924"/>
    <cellStyle name="20 % - Accent2 2 2 2 5" xfId="3069"/>
    <cellStyle name="20 % - Accent2 2 2 2 5 2" xfId="8351"/>
    <cellStyle name="20 % - Accent2 2 2 2 5 2 2" xfId="10929"/>
    <cellStyle name="20 % - Accent2 2 2 2 5 3" xfId="10928"/>
    <cellStyle name="20 % - Accent2 2 2 2 6" xfId="5710"/>
    <cellStyle name="20 % - Accent2 2 2 2 6 2" xfId="10930"/>
    <cellStyle name="20 % - Accent2 2 2 2 7" xfId="10907"/>
    <cellStyle name="20 % - Accent2 2 2 3" xfId="603"/>
    <cellStyle name="20 % - Accent2 2 2 3 2" xfId="1308"/>
    <cellStyle name="20 % - Accent2 2 2 3 2 2" xfId="2540"/>
    <cellStyle name="20 % - Accent2 2 2 3 2 2 2" xfId="5182"/>
    <cellStyle name="20 % - Accent2 2 2 3 2 2 2 2" xfId="10463"/>
    <cellStyle name="20 % - Accent2 2 2 3 2 2 2 2 2" xfId="10935"/>
    <cellStyle name="20 % - Accent2 2 2 3 2 2 2 3" xfId="10934"/>
    <cellStyle name="20 % - Accent2 2 2 3 2 2 3" xfId="7822"/>
    <cellStyle name="20 % - Accent2 2 2 3 2 2 3 2" xfId="10936"/>
    <cellStyle name="20 % - Accent2 2 2 3 2 2 4" xfId="10933"/>
    <cellStyle name="20 % - Accent2 2 2 3 2 3" xfId="3950"/>
    <cellStyle name="20 % - Accent2 2 2 3 2 3 2" xfId="9231"/>
    <cellStyle name="20 % - Accent2 2 2 3 2 3 2 2" xfId="10938"/>
    <cellStyle name="20 % - Accent2 2 2 3 2 3 3" xfId="10937"/>
    <cellStyle name="20 % - Accent2 2 2 3 2 4" xfId="6590"/>
    <cellStyle name="20 % - Accent2 2 2 3 2 4 2" xfId="10939"/>
    <cellStyle name="20 % - Accent2 2 2 3 2 5" xfId="10932"/>
    <cellStyle name="20 % - Accent2 2 2 3 3" xfId="1836"/>
    <cellStyle name="20 % - Accent2 2 2 3 3 2" xfId="4478"/>
    <cellStyle name="20 % - Accent2 2 2 3 3 2 2" xfId="9759"/>
    <cellStyle name="20 % - Accent2 2 2 3 3 2 2 2" xfId="10942"/>
    <cellStyle name="20 % - Accent2 2 2 3 3 2 3" xfId="10941"/>
    <cellStyle name="20 % - Accent2 2 2 3 3 3" xfId="7118"/>
    <cellStyle name="20 % - Accent2 2 2 3 3 3 2" xfId="10943"/>
    <cellStyle name="20 % - Accent2 2 2 3 3 4" xfId="10940"/>
    <cellStyle name="20 % - Accent2 2 2 3 4" xfId="3245"/>
    <cellStyle name="20 % - Accent2 2 2 3 4 2" xfId="8527"/>
    <cellStyle name="20 % - Accent2 2 2 3 4 2 2" xfId="10945"/>
    <cellStyle name="20 % - Accent2 2 2 3 4 3" xfId="10944"/>
    <cellStyle name="20 % - Accent2 2 2 3 5" xfId="5886"/>
    <cellStyle name="20 % - Accent2 2 2 3 5 2" xfId="10946"/>
    <cellStyle name="20 % - Accent2 2 2 3 6" xfId="10931"/>
    <cellStyle name="20 % - Accent2 2 2 4" xfId="956"/>
    <cellStyle name="20 % - Accent2 2 2 4 2" xfId="2188"/>
    <cellStyle name="20 % - Accent2 2 2 4 2 2" xfId="4830"/>
    <cellStyle name="20 % - Accent2 2 2 4 2 2 2" xfId="10111"/>
    <cellStyle name="20 % - Accent2 2 2 4 2 2 2 2" xfId="10950"/>
    <cellStyle name="20 % - Accent2 2 2 4 2 2 3" xfId="10949"/>
    <cellStyle name="20 % - Accent2 2 2 4 2 3" xfId="7470"/>
    <cellStyle name="20 % - Accent2 2 2 4 2 3 2" xfId="10951"/>
    <cellStyle name="20 % - Accent2 2 2 4 2 4" xfId="10948"/>
    <cellStyle name="20 % - Accent2 2 2 4 3" xfId="3598"/>
    <cellStyle name="20 % - Accent2 2 2 4 3 2" xfId="8879"/>
    <cellStyle name="20 % - Accent2 2 2 4 3 2 2" xfId="10953"/>
    <cellStyle name="20 % - Accent2 2 2 4 3 3" xfId="10952"/>
    <cellStyle name="20 % - Accent2 2 2 4 4" xfId="6238"/>
    <cellStyle name="20 % - Accent2 2 2 4 4 2" xfId="10954"/>
    <cellStyle name="20 % - Accent2 2 2 4 5" xfId="10947"/>
    <cellStyle name="20 % - Accent2 2 2 5" xfId="1484"/>
    <cellStyle name="20 % - Accent2 2 2 5 2" xfId="4126"/>
    <cellStyle name="20 % - Accent2 2 2 5 2 2" xfId="9407"/>
    <cellStyle name="20 % - Accent2 2 2 5 2 2 2" xfId="10957"/>
    <cellStyle name="20 % - Accent2 2 2 5 2 3" xfId="10956"/>
    <cellStyle name="20 % - Accent2 2 2 5 3" xfId="6766"/>
    <cellStyle name="20 % - Accent2 2 2 5 3 2" xfId="10958"/>
    <cellStyle name="20 % - Accent2 2 2 5 4" xfId="10955"/>
    <cellStyle name="20 % - Accent2 2 2 6" xfId="2716"/>
    <cellStyle name="20 % - Accent2 2 2 6 2" xfId="5358"/>
    <cellStyle name="20 % - Accent2 2 2 6 2 2" xfId="10639"/>
    <cellStyle name="20 % - Accent2 2 2 6 2 2 2" xfId="10961"/>
    <cellStyle name="20 % - Accent2 2 2 6 2 3" xfId="10960"/>
    <cellStyle name="20 % - Accent2 2 2 6 3" xfId="7998"/>
    <cellStyle name="20 % - Accent2 2 2 6 3 2" xfId="10962"/>
    <cellStyle name="20 % - Accent2 2 2 6 4" xfId="10959"/>
    <cellStyle name="20 % - Accent2 2 2 7" xfId="2893"/>
    <cellStyle name="20 % - Accent2 2 2 7 2" xfId="8175"/>
    <cellStyle name="20 % - Accent2 2 2 7 2 2" xfId="10964"/>
    <cellStyle name="20 % - Accent2 2 2 7 3" xfId="10963"/>
    <cellStyle name="20 % - Accent2 2 2 8" xfId="5534"/>
    <cellStyle name="20 % - Accent2 2 2 8 2" xfId="10965"/>
    <cellStyle name="20 % - Accent2 2 2 9" xfId="10906"/>
    <cellStyle name="20 % - Accent2 2 3" xfId="344"/>
    <cellStyle name="20 % - Accent2 2 3 2" xfId="693"/>
    <cellStyle name="20 % - Accent2 2 3 2 2" xfId="1925"/>
    <cellStyle name="20 % - Accent2 2 3 2 2 2" xfId="4567"/>
    <cellStyle name="20 % - Accent2 2 3 2 2 2 2" xfId="9848"/>
    <cellStyle name="20 % - Accent2 2 3 2 2 2 2 2" xfId="10970"/>
    <cellStyle name="20 % - Accent2 2 3 2 2 2 3" xfId="10969"/>
    <cellStyle name="20 % - Accent2 2 3 2 2 3" xfId="7207"/>
    <cellStyle name="20 % - Accent2 2 3 2 2 3 2" xfId="10971"/>
    <cellStyle name="20 % - Accent2 2 3 2 2 4" xfId="10968"/>
    <cellStyle name="20 % - Accent2 2 3 2 3" xfId="3335"/>
    <cellStyle name="20 % - Accent2 2 3 2 3 2" xfId="8616"/>
    <cellStyle name="20 % - Accent2 2 3 2 3 2 2" xfId="10973"/>
    <cellStyle name="20 % - Accent2 2 3 2 3 3" xfId="10972"/>
    <cellStyle name="20 % - Accent2 2 3 2 4" xfId="5975"/>
    <cellStyle name="20 % - Accent2 2 3 2 4 2" xfId="10974"/>
    <cellStyle name="20 % - Accent2 2 3 2 5" xfId="10967"/>
    <cellStyle name="20 % - Accent2 2 3 3" xfId="1045"/>
    <cellStyle name="20 % - Accent2 2 3 3 2" xfId="2277"/>
    <cellStyle name="20 % - Accent2 2 3 3 2 2" xfId="4919"/>
    <cellStyle name="20 % - Accent2 2 3 3 2 2 2" xfId="10200"/>
    <cellStyle name="20 % - Accent2 2 3 3 2 2 2 2" xfId="10978"/>
    <cellStyle name="20 % - Accent2 2 3 3 2 2 3" xfId="10977"/>
    <cellStyle name="20 % - Accent2 2 3 3 2 3" xfId="7559"/>
    <cellStyle name="20 % - Accent2 2 3 3 2 3 2" xfId="10979"/>
    <cellStyle name="20 % - Accent2 2 3 3 2 4" xfId="10976"/>
    <cellStyle name="20 % - Accent2 2 3 3 3" xfId="3687"/>
    <cellStyle name="20 % - Accent2 2 3 3 3 2" xfId="8968"/>
    <cellStyle name="20 % - Accent2 2 3 3 3 2 2" xfId="10981"/>
    <cellStyle name="20 % - Accent2 2 3 3 3 3" xfId="10980"/>
    <cellStyle name="20 % - Accent2 2 3 3 4" xfId="6327"/>
    <cellStyle name="20 % - Accent2 2 3 3 4 2" xfId="10982"/>
    <cellStyle name="20 % - Accent2 2 3 3 5" xfId="10975"/>
    <cellStyle name="20 % - Accent2 2 3 4" xfId="1573"/>
    <cellStyle name="20 % - Accent2 2 3 4 2" xfId="4215"/>
    <cellStyle name="20 % - Accent2 2 3 4 2 2" xfId="9496"/>
    <cellStyle name="20 % - Accent2 2 3 4 2 2 2" xfId="10985"/>
    <cellStyle name="20 % - Accent2 2 3 4 2 3" xfId="10984"/>
    <cellStyle name="20 % - Accent2 2 3 4 3" xfId="6855"/>
    <cellStyle name="20 % - Accent2 2 3 4 3 2" xfId="10986"/>
    <cellStyle name="20 % - Accent2 2 3 4 4" xfId="10983"/>
    <cellStyle name="20 % - Accent2 2 3 5" xfId="2982"/>
    <cellStyle name="20 % - Accent2 2 3 5 2" xfId="8264"/>
    <cellStyle name="20 % - Accent2 2 3 5 2 2" xfId="10988"/>
    <cellStyle name="20 % - Accent2 2 3 5 3" xfId="10987"/>
    <cellStyle name="20 % - Accent2 2 3 6" xfId="5623"/>
    <cellStyle name="20 % - Accent2 2 3 6 2" xfId="10989"/>
    <cellStyle name="20 % - Accent2 2 3 7" xfId="10966"/>
    <cellStyle name="20 % - Accent2 2 4" xfId="518"/>
    <cellStyle name="20 % - Accent2 2 4 2" xfId="1221"/>
    <cellStyle name="20 % - Accent2 2 4 2 2" xfId="2453"/>
    <cellStyle name="20 % - Accent2 2 4 2 2 2" xfId="5095"/>
    <cellStyle name="20 % - Accent2 2 4 2 2 2 2" xfId="10376"/>
    <cellStyle name="20 % - Accent2 2 4 2 2 2 2 2" xfId="10994"/>
    <cellStyle name="20 % - Accent2 2 4 2 2 2 3" xfId="10993"/>
    <cellStyle name="20 % - Accent2 2 4 2 2 3" xfId="7735"/>
    <cellStyle name="20 % - Accent2 2 4 2 2 3 2" xfId="10995"/>
    <cellStyle name="20 % - Accent2 2 4 2 2 4" xfId="10992"/>
    <cellStyle name="20 % - Accent2 2 4 2 3" xfId="3863"/>
    <cellStyle name="20 % - Accent2 2 4 2 3 2" xfId="9144"/>
    <cellStyle name="20 % - Accent2 2 4 2 3 2 2" xfId="10997"/>
    <cellStyle name="20 % - Accent2 2 4 2 3 3" xfId="10996"/>
    <cellStyle name="20 % - Accent2 2 4 2 4" xfId="6503"/>
    <cellStyle name="20 % - Accent2 2 4 2 4 2" xfId="10998"/>
    <cellStyle name="20 % - Accent2 2 4 2 5" xfId="10991"/>
    <cellStyle name="20 % - Accent2 2 4 3" xfId="1749"/>
    <cellStyle name="20 % - Accent2 2 4 3 2" xfId="4391"/>
    <cellStyle name="20 % - Accent2 2 4 3 2 2" xfId="9672"/>
    <cellStyle name="20 % - Accent2 2 4 3 2 2 2" xfId="11001"/>
    <cellStyle name="20 % - Accent2 2 4 3 2 3" xfId="11000"/>
    <cellStyle name="20 % - Accent2 2 4 3 3" xfId="7031"/>
    <cellStyle name="20 % - Accent2 2 4 3 3 2" xfId="11002"/>
    <cellStyle name="20 % - Accent2 2 4 3 4" xfId="10999"/>
    <cellStyle name="20 % - Accent2 2 4 4" xfId="3158"/>
    <cellStyle name="20 % - Accent2 2 4 4 2" xfId="8440"/>
    <cellStyle name="20 % - Accent2 2 4 4 2 2" xfId="11004"/>
    <cellStyle name="20 % - Accent2 2 4 4 3" xfId="11003"/>
    <cellStyle name="20 % - Accent2 2 4 5" xfId="5799"/>
    <cellStyle name="20 % - Accent2 2 4 5 2" xfId="11005"/>
    <cellStyle name="20 % - Accent2 2 4 6" xfId="10990"/>
    <cellStyle name="20 % - Accent2 2 5" xfId="869"/>
    <cellStyle name="20 % - Accent2 2 5 2" xfId="2101"/>
    <cellStyle name="20 % - Accent2 2 5 2 2" xfId="4743"/>
    <cellStyle name="20 % - Accent2 2 5 2 2 2" xfId="10024"/>
    <cellStyle name="20 % - Accent2 2 5 2 2 2 2" xfId="11009"/>
    <cellStyle name="20 % - Accent2 2 5 2 2 3" xfId="11008"/>
    <cellStyle name="20 % - Accent2 2 5 2 3" xfId="7383"/>
    <cellStyle name="20 % - Accent2 2 5 2 3 2" xfId="11010"/>
    <cellStyle name="20 % - Accent2 2 5 2 4" xfId="11007"/>
    <cellStyle name="20 % - Accent2 2 5 3" xfId="3511"/>
    <cellStyle name="20 % - Accent2 2 5 3 2" xfId="8792"/>
    <cellStyle name="20 % - Accent2 2 5 3 2 2" xfId="11012"/>
    <cellStyle name="20 % - Accent2 2 5 3 3" xfId="11011"/>
    <cellStyle name="20 % - Accent2 2 5 4" xfId="6151"/>
    <cellStyle name="20 % - Accent2 2 5 4 2" xfId="11013"/>
    <cellStyle name="20 % - Accent2 2 5 5" xfId="11006"/>
    <cellStyle name="20 % - Accent2 2 6" xfId="1397"/>
    <cellStyle name="20 % - Accent2 2 6 2" xfId="4039"/>
    <cellStyle name="20 % - Accent2 2 6 2 2" xfId="9320"/>
    <cellStyle name="20 % - Accent2 2 6 2 2 2" xfId="11016"/>
    <cellStyle name="20 % - Accent2 2 6 2 3" xfId="11015"/>
    <cellStyle name="20 % - Accent2 2 6 3" xfId="6679"/>
    <cellStyle name="20 % - Accent2 2 6 3 2" xfId="11017"/>
    <cellStyle name="20 % - Accent2 2 6 4" xfId="11014"/>
    <cellStyle name="20 % - Accent2 2 7" xfId="2629"/>
    <cellStyle name="20 % - Accent2 2 7 2" xfId="5271"/>
    <cellStyle name="20 % - Accent2 2 7 2 2" xfId="10552"/>
    <cellStyle name="20 % - Accent2 2 7 2 2 2" xfId="11020"/>
    <cellStyle name="20 % - Accent2 2 7 2 3" xfId="11019"/>
    <cellStyle name="20 % - Accent2 2 7 3" xfId="7911"/>
    <cellStyle name="20 % - Accent2 2 7 3 2" xfId="11021"/>
    <cellStyle name="20 % - Accent2 2 7 4" xfId="11018"/>
    <cellStyle name="20 % - Accent2 2 8" xfId="2806"/>
    <cellStyle name="20 % - Accent2 2 8 2" xfId="8088"/>
    <cellStyle name="20 % - Accent2 2 8 2 2" xfId="11023"/>
    <cellStyle name="20 % - Accent2 2 8 3" xfId="11022"/>
    <cellStyle name="20 % - Accent2 2 9" xfId="5447"/>
    <cellStyle name="20 % - Accent2 2 9 2" xfId="11024"/>
    <cellStyle name="20 % - Accent2 3" xfId="175"/>
    <cellStyle name="20 % - Accent2 3 2" xfId="360"/>
    <cellStyle name="20 % - Accent2 3 2 2" xfId="709"/>
    <cellStyle name="20 % - Accent2 3 2 2 2" xfId="1941"/>
    <cellStyle name="20 % - Accent2 3 2 2 2 2" xfId="4583"/>
    <cellStyle name="20 % - Accent2 3 2 2 2 2 2" xfId="9864"/>
    <cellStyle name="20 % - Accent2 3 2 2 2 2 2 2" xfId="11030"/>
    <cellStyle name="20 % - Accent2 3 2 2 2 2 3" xfId="11029"/>
    <cellStyle name="20 % - Accent2 3 2 2 2 3" xfId="7223"/>
    <cellStyle name="20 % - Accent2 3 2 2 2 3 2" xfId="11031"/>
    <cellStyle name="20 % - Accent2 3 2 2 2 4" xfId="11028"/>
    <cellStyle name="20 % - Accent2 3 2 2 3" xfId="3351"/>
    <cellStyle name="20 % - Accent2 3 2 2 3 2" xfId="8632"/>
    <cellStyle name="20 % - Accent2 3 2 2 3 2 2" xfId="11033"/>
    <cellStyle name="20 % - Accent2 3 2 2 3 3" xfId="11032"/>
    <cellStyle name="20 % - Accent2 3 2 2 4" xfId="5991"/>
    <cellStyle name="20 % - Accent2 3 2 2 4 2" xfId="11034"/>
    <cellStyle name="20 % - Accent2 3 2 2 5" xfId="11027"/>
    <cellStyle name="20 % - Accent2 3 2 3" xfId="1061"/>
    <cellStyle name="20 % - Accent2 3 2 3 2" xfId="2293"/>
    <cellStyle name="20 % - Accent2 3 2 3 2 2" xfId="4935"/>
    <cellStyle name="20 % - Accent2 3 2 3 2 2 2" xfId="10216"/>
    <cellStyle name="20 % - Accent2 3 2 3 2 2 2 2" xfId="11038"/>
    <cellStyle name="20 % - Accent2 3 2 3 2 2 3" xfId="11037"/>
    <cellStyle name="20 % - Accent2 3 2 3 2 3" xfId="7575"/>
    <cellStyle name="20 % - Accent2 3 2 3 2 3 2" xfId="11039"/>
    <cellStyle name="20 % - Accent2 3 2 3 2 4" xfId="11036"/>
    <cellStyle name="20 % - Accent2 3 2 3 3" xfId="3703"/>
    <cellStyle name="20 % - Accent2 3 2 3 3 2" xfId="8984"/>
    <cellStyle name="20 % - Accent2 3 2 3 3 2 2" xfId="11041"/>
    <cellStyle name="20 % - Accent2 3 2 3 3 3" xfId="11040"/>
    <cellStyle name="20 % - Accent2 3 2 3 4" xfId="6343"/>
    <cellStyle name="20 % - Accent2 3 2 3 4 2" xfId="11042"/>
    <cellStyle name="20 % - Accent2 3 2 3 5" xfId="11035"/>
    <cellStyle name="20 % - Accent2 3 2 4" xfId="1589"/>
    <cellStyle name="20 % - Accent2 3 2 4 2" xfId="4231"/>
    <cellStyle name="20 % - Accent2 3 2 4 2 2" xfId="9512"/>
    <cellStyle name="20 % - Accent2 3 2 4 2 2 2" xfId="11045"/>
    <cellStyle name="20 % - Accent2 3 2 4 2 3" xfId="11044"/>
    <cellStyle name="20 % - Accent2 3 2 4 3" xfId="6871"/>
    <cellStyle name="20 % - Accent2 3 2 4 3 2" xfId="11046"/>
    <cellStyle name="20 % - Accent2 3 2 4 4" xfId="11043"/>
    <cellStyle name="20 % - Accent2 3 2 5" xfId="2998"/>
    <cellStyle name="20 % - Accent2 3 2 5 2" xfId="8280"/>
    <cellStyle name="20 % - Accent2 3 2 5 2 2" xfId="11048"/>
    <cellStyle name="20 % - Accent2 3 2 5 3" xfId="11047"/>
    <cellStyle name="20 % - Accent2 3 2 6" xfId="5639"/>
    <cellStyle name="20 % - Accent2 3 2 6 2" xfId="11049"/>
    <cellStyle name="20 % - Accent2 3 2 7" xfId="11026"/>
    <cellStyle name="20 % - Accent2 3 3" xfId="534"/>
    <cellStyle name="20 % - Accent2 3 3 2" xfId="1237"/>
    <cellStyle name="20 % - Accent2 3 3 2 2" xfId="2469"/>
    <cellStyle name="20 % - Accent2 3 3 2 2 2" xfId="5111"/>
    <cellStyle name="20 % - Accent2 3 3 2 2 2 2" xfId="10392"/>
    <cellStyle name="20 % - Accent2 3 3 2 2 2 2 2" xfId="11054"/>
    <cellStyle name="20 % - Accent2 3 3 2 2 2 3" xfId="11053"/>
    <cellStyle name="20 % - Accent2 3 3 2 2 3" xfId="7751"/>
    <cellStyle name="20 % - Accent2 3 3 2 2 3 2" xfId="11055"/>
    <cellStyle name="20 % - Accent2 3 3 2 2 4" xfId="11052"/>
    <cellStyle name="20 % - Accent2 3 3 2 3" xfId="3879"/>
    <cellStyle name="20 % - Accent2 3 3 2 3 2" xfId="9160"/>
    <cellStyle name="20 % - Accent2 3 3 2 3 2 2" xfId="11057"/>
    <cellStyle name="20 % - Accent2 3 3 2 3 3" xfId="11056"/>
    <cellStyle name="20 % - Accent2 3 3 2 4" xfId="6519"/>
    <cellStyle name="20 % - Accent2 3 3 2 4 2" xfId="11058"/>
    <cellStyle name="20 % - Accent2 3 3 2 5" xfId="11051"/>
    <cellStyle name="20 % - Accent2 3 3 3" xfId="1765"/>
    <cellStyle name="20 % - Accent2 3 3 3 2" xfId="4407"/>
    <cellStyle name="20 % - Accent2 3 3 3 2 2" xfId="9688"/>
    <cellStyle name="20 % - Accent2 3 3 3 2 2 2" xfId="11061"/>
    <cellStyle name="20 % - Accent2 3 3 3 2 3" xfId="11060"/>
    <cellStyle name="20 % - Accent2 3 3 3 3" xfId="7047"/>
    <cellStyle name="20 % - Accent2 3 3 3 3 2" xfId="11062"/>
    <cellStyle name="20 % - Accent2 3 3 3 4" xfId="11059"/>
    <cellStyle name="20 % - Accent2 3 3 4" xfId="3174"/>
    <cellStyle name="20 % - Accent2 3 3 4 2" xfId="8456"/>
    <cellStyle name="20 % - Accent2 3 3 4 2 2" xfId="11064"/>
    <cellStyle name="20 % - Accent2 3 3 4 3" xfId="11063"/>
    <cellStyle name="20 % - Accent2 3 3 5" xfId="5815"/>
    <cellStyle name="20 % - Accent2 3 3 5 2" xfId="11065"/>
    <cellStyle name="20 % - Accent2 3 3 6" xfId="11050"/>
    <cellStyle name="20 % - Accent2 3 4" xfId="885"/>
    <cellStyle name="20 % - Accent2 3 4 2" xfId="2117"/>
    <cellStyle name="20 % - Accent2 3 4 2 2" xfId="4759"/>
    <cellStyle name="20 % - Accent2 3 4 2 2 2" xfId="10040"/>
    <cellStyle name="20 % - Accent2 3 4 2 2 2 2" xfId="11069"/>
    <cellStyle name="20 % - Accent2 3 4 2 2 3" xfId="11068"/>
    <cellStyle name="20 % - Accent2 3 4 2 3" xfId="7399"/>
    <cellStyle name="20 % - Accent2 3 4 2 3 2" xfId="11070"/>
    <cellStyle name="20 % - Accent2 3 4 2 4" xfId="11067"/>
    <cellStyle name="20 % - Accent2 3 4 3" xfId="3527"/>
    <cellStyle name="20 % - Accent2 3 4 3 2" xfId="8808"/>
    <cellStyle name="20 % - Accent2 3 4 3 2 2" xfId="11072"/>
    <cellStyle name="20 % - Accent2 3 4 3 3" xfId="11071"/>
    <cellStyle name="20 % - Accent2 3 4 4" xfId="6167"/>
    <cellStyle name="20 % - Accent2 3 4 4 2" xfId="11073"/>
    <cellStyle name="20 % - Accent2 3 4 5" xfId="11066"/>
    <cellStyle name="20 % - Accent2 3 5" xfId="1413"/>
    <cellStyle name="20 % - Accent2 3 5 2" xfId="4055"/>
    <cellStyle name="20 % - Accent2 3 5 2 2" xfId="9336"/>
    <cellStyle name="20 % - Accent2 3 5 2 2 2" xfId="11076"/>
    <cellStyle name="20 % - Accent2 3 5 2 3" xfId="11075"/>
    <cellStyle name="20 % - Accent2 3 5 3" xfId="6695"/>
    <cellStyle name="20 % - Accent2 3 5 3 2" xfId="11077"/>
    <cellStyle name="20 % - Accent2 3 5 4" xfId="11074"/>
    <cellStyle name="20 % - Accent2 3 6" xfId="2645"/>
    <cellStyle name="20 % - Accent2 3 6 2" xfId="5287"/>
    <cellStyle name="20 % - Accent2 3 6 2 2" xfId="10568"/>
    <cellStyle name="20 % - Accent2 3 6 2 2 2" xfId="11080"/>
    <cellStyle name="20 % - Accent2 3 6 2 3" xfId="11079"/>
    <cellStyle name="20 % - Accent2 3 6 3" xfId="7927"/>
    <cellStyle name="20 % - Accent2 3 6 3 2" xfId="11081"/>
    <cellStyle name="20 % - Accent2 3 6 4" xfId="11078"/>
    <cellStyle name="20 % - Accent2 3 7" xfId="2822"/>
    <cellStyle name="20 % - Accent2 3 7 2" xfId="8104"/>
    <cellStyle name="20 % - Accent2 3 7 2 2" xfId="11083"/>
    <cellStyle name="20 % - Accent2 3 7 3" xfId="11082"/>
    <cellStyle name="20 % - Accent2 3 8" xfId="5463"/>
    <cellStyle name="20 % - Accent2 3 8 2" xfId="11084"/>
    <cellStyle name="20 % - Accent2 3 9" xfId="11025"/>
    <cellStyle name="20 % - Accent2 4" xfId="272"/>
    <cellStyle name="20 % - Accent2 4 2" xfId="620"/>
    <cellStyle name="20 % - Accent2 4 2 2" xfId="1852"/>
    <cellStyle name="20 % - Accent2 4 2 2 2" xfId="4494"/>
    <cellStyle name="20 % - Accent2 4 2 2 2 2" xfId="9775"/>
    <cellStyle name="20 % - Accent2 4 2 2 2 2 2" xfId="11089"/>
    <cellStyle name="20 % - Accent2 4 2 2 2 3" xfId="11088"/>
    <cellStyle name="20 % - Accent2 4 2 2 3" xfId="7134"/>
    <cellStyle name="20 % - Accent2 4 2 2 3 2" xfId="11090"/>
    <cellStyle name="20 % - Accent2 4 2 2 4" xfId="11087"/>
    <cellStyle name="20 % - Accent2 4 2 3" xfId="3262"/>
    <cellStyle name="20 % - Accent2 4 2 3 2" xfId="8543"/>
    <cellStyle name="20 % - Accent2 4 2 3 2 2" xfId="11092"/>
    <cellStyle name="20 % - Accent2 4 2 3 3" xfId="11091"/>
    <cellStyle name="20 % - Accent2 4 2 4" xfId="5902"/>
    <cellStyle name="20 % - Accent2 4 2 4 2" xfId="11093"/>
    <cellStyle name="20 % - Accent2 4 2 5" xfId="11086"/>
    <cellStyle name="20 % - Accent2 4 3" xfId="972"/>
    <cellStyle name="20 % - Accent2 4 3 2" xfId="2204"/>
    <cellStyle name="20 % - Accent2 4 3 2 2" xfId="4846"/>
    <cellStyle name="20 % - Accent2 4 3 2 2 2" xfId="10127"/>
    <cellStyle name="20 % - Accent2 4 3 2 2 2 2" xfId="11097"/>
    <cellStyle name="20 % - Accent2 4 3 2 2 3" xfId="11096"/>
    <cellStyle name="20 % - Accent2 4 3 2 3" xfId="7486"/>
    <cellStyle name="20 % - Accent2 4 3 2 3 2" xfId="11098"/>
    <cellStyle name="20 % - Accent2 4 3 2 4" xfId="11095"/>
    <cellStyle name="20 % - Accent2 4 3 3" xfId="3614"/>
    <cellStyle name="20 % - Accent2 4 3 3 2" xfId="8895"/>
    <cellStyle name="20 % - Accent2 4 3 3 2 2" xfId="11100"/>
    <cellStyle name="20 % - Accent2 4 3 3 3" xfId="11099"/>
    <cellStyle name="20 % - Accent2 4 3 4" xfId="6254"/>
    <cellStyle name="20 % - Accent2 4 3 4 2" xfId="11101"/>
    <cellStyle name="20 % - Accent2 4 3 5" xfId="11094"/>
    <cellStyle name="20 % - Accent2 4 4" xfId="1500"/>
    <cellStyle name="20 % - Accent2 4 4 2" xfId="4142"/>
    <cellStyle name="20 % - Accent2 4 4 2 2" xfId="9423"/>
    <cellStyle name="20 % - Accent2 4 4 2 2 2" xfId="11104"/>
    <cellStyle name="20 % - Accent2 4 4 2 3" xfId="11103"/>
    <cellStyle name="20 % - Accent2 4 4 3" xfId="6782"/>
    <cellStyle name="20 % - Accent2 4 4 3 2" xfId="11105"/>
    <cellStyle name="20 % - Accent2 4 4 4" xfId="11102"/>
    <cellStyle name="20 % - Accent2 4 5" xfId="2909"/>
    <cellStyle name="20 % - Accent2 4 5 2" xfId="8191"/>
    <cellStyle name="20 % - Accent2 4 5 2 2" xfId="11107"/>
    <cellStyle name="20 % - Accent2 4 5 3" xfId="11106"/>
    <cellStyle name="20 % - Accent2 4 6" xfId="5550"/>
    <cellStyle name="20 % - Accent2 4 6 2" xfId="11108"/>
    <cellStyle name="20 % - Accent2 4 7" xfId="11085"/>
    <cellStyle name="20 % - Accent2 5" xfId="444"/>
    <cellStyle name="20 % - Accent2 5 2" xfId="1145"/>
    <cellStyle name="20 % - Accent2 5 2 2" xfId="2377"/>
    <cellStyle name="20 % - Accent2 5 2 2 2" xfId="5019"/>
    <cellStyle name="20 % - Accent2 5 2 2 2 2" xfId="10300"/>
    <cellStyle name="20 % - Accent2 5 2 2 2 2 2" xfId="11113"/>
    <cellStyle name="20 % - Accent2 5 2 2 2 3" xfId="11112"/>
    <cellStyle name="20 % - Accent2 5 2 2 3" xfId="7659"/>
    <cellStyle name="20 % - Accent2 5 2 2 3 2" xfId="11114"/>
    <cellStyle name="20 % - Accent2 5 2 2 4" xfId="11111"/>
    <cellStyle name="20 % - Accent2 5 2 3" xfId="3787"/>
    <cellStyle name="20 % - Accent2 5 2 3 2" xfId="9068"/>
    <cellStyle name="20 % - Accent2 5 2 3 2 2" xfId="11116"/>
    <cellStyle name="20 % - Accent2 5 2 3 3" xfId="11115"/>
    <cellStyle name="20 % - Accent2 5 2 4" xfId="6427"/>
    <cellStyle name="20 % - Accent2 5 2 4 2" xfId="11117"/>
    <cellStyle name="20 % - Accent2 5 2 5" xfId="11110"/>
    <cellStyle name="20 % - Accent2 5 3" xfId="1673"/>
    <cellStyle name="20 % - Accent2 5 3 2" xfId="4315"/>
    <cellStyle name="20 % - Accent2 5 3 2 2" xfId="9596"/>
    <cellStyle name="20 % - Accent2 5 3 2 2 2" xfId="11120"/>
    <cellStyle name="20 % - Accent2 5 3 2 3" xfId="11119"/>
    <cellStyle name="20 % - Accent2 5 3 3" xfId="6955"/>
    <cellStyle name="20 % - Accent2 5 3 3 2" xfId="11121"/>
    <cellStyle name="20 % - Accent2 5 3 4" xfId="11118"/>
    <cellStyle name="20 % - Accent2 5 4" xfId="3082"/>
    <cellStyle name="20 % - Accent2 5 4 2" xfId="8364"/>
    <cellStyle name="20 % - Accent2 5 4 2 2" xfId="11123"/>
    <cellStyle name="20 % - Accent2 5 4 3" xfId="11122"/>
    <cellStyle name="20 % - Accent2 5 5" xfId="5723"/>
    <cellStyle name="20 % - Accent2 5 5 2" xfId="11124"/>
    <cellStyle name="20 % - Accent2 5 6" xfId="11109"/>
    <cellStyle name="20 % - Accent2 6" xfId="793"/>
    <cellStyle name="20 % - Accent2 6 2" xfId="2025"/>
    <cellStyle name="20 % - Accent2 6 2 2" xfId="4667"/>
    <cellStyle name="20 % - Accent2 6 2 2 2" xfId="9948"/>
    <cellStyle name="20 % - Accent2 6 2 2 2 2" xfId="11128"/>
    <cellStyle name="20 % - Accent2 6 2 2 3" xfId="11127"/>
    <cellStyle name="20 % - Accent2 6 2 3" xfId="7307"/>
    <cellStyle name="20 % - Accent2 6 2 3 2" xfId="11129"/>
    <cellStyle name="20 % - Accent2 6 2 4" xfId="11126"/>
    <cellStyle name="20 % - Accent2 6 3" xfId="3435"/>
    <cellStyle name="20 % - Accent2 6 3 2" xfId="8716"/>
    <cellStyle name="20 % - Accent2 6 3 2 2" xfId="11131"/>
    <cellStyle name="20 % - Accent2 6 3 3" xfId="11130"/>
    <cellStyle name="20 % - Accent2 6 4" xfId="6075"/>
    <cellStyle name="20 % - Accent2 6 4 2" xfId="11132"/>
    <cellStyle name="20 % - Accent2 6 5" xfId="11125"/>
    <cellStyle name="20 % - Accent2 7" xfId="1324"/>
    <cellStyle name="20 % - Accent2 7 2" xfId="3966"/>
    <cellStyle name="20 % - Accent2 7 2 2" xfId="9247"/>
    <cellStyle name="20 % - Accent2 7 2 2 2" xfId="11135"/>
    <cellStyle name="20 % - Accent2 7 2 3" xfId="11134"/>
    <cellStyle name="20 % - Accent2 7 3" xfId="6606"/>
    <cellStyle name="20 % - Accent2 7 3 2" xfId="11136"/>
    <cellStyle name="20 % - Accent2 7 4" xfId="11133"/>
    <cellStyle name="20 % - Accent2 8" xfId="2553"/>
    <cellStyle name="20 % - Accent2 8 2" xfId="5195"/>
    <cellStyle name="20 % - Accent2 8 2 2" xfId="10476"/>
    <cellStyle name="20 % - Accent2 8 2 2 2" xfId="11139"/>
    <cellStyle name="20 % - Accent2 8 2 3" xfId="11138"/>
    <cellStyle name="20 % - Accent2 8 3" xfId="7835"/>
    <cellStyle name="20 % - Accent2 8 3 2" xfId="11140"/>
    <cellStyle name="20 % - Accent2 8 4" xfId="11137"/>
    <cellStyle name="20 % - Accent2 9" xfId="2729"/>
    <cellStyle name="20 % - Accent2 9 2" xfId="8011"/>
    <cellStyle name="20 % - Accent2 9 2 2" xfId="11142"/>
    <cellStyle name="20 % - Accent2 9 3" xfId="11141"/>
    <cellStyle name="20 % - Accent3" xfId="33" builtinId="38" customBuiltin="1"/>
    <cellStyle name="20 % - Accent3 10" xfId="5373"/>
    <cellStyle name="20 % - Accent3 10 2" xfId="11143"/>
    <cellStyle name="20 % - Accent3 2" xfId="89"/>
    <cellStyle name="20 % - Accent3 2 10" xfId="11144"/>
    <cellStyle name="20 % - Accent3 2 2" xfId="245"/>
    <cellStyle name="20 % - Accent3 2 2 2" xfId="429"/>
    <cellStyle name="20 % - Accent3 2 2 2 2" xfId="778"/>
    <cellStyle name="20 % - Accent3 2 2 2 2 2" xfId="2010"/>
    <cellStyle name="20 % - Accent3 2 2 2 2 2 2" xfId="4652"/>
    <cellStyle name="20 % - Accent3 2 2 2 2 2 2 2" xfId="9933"/>
    <cellStyle name="20 % - Accent3 2 2 2 2 2 2 2 2" xfId="11150"/>
    <cellStyle name="20 % - Accent3 2 2 2 2 2 2 3" xfId="11149"/>
    <cellStyle name="20 % - Accent3 2 2 2 2 2 3" xfId="7292"/>
    <cellStyle name="20 % - Accent3 2 2 2 2 2 3 2" xfId="11151"/>
    <cellStyle name="20 % - Accent3 2 2 2 2 2 4" xfId="11148"/>
    <cellStyle name="20 % - Accent3 2 2 2 2 3" xfId="3420"/>
    <cellStyle name="20 % - Accent3 2 2 2 2 3 2" xfId="8701"/>
    <cellStyle name="20 % - Accent3 2 2 2 2 3 2 2" xfId="11153"/>
    <cellStyle name="20 % - Accent3 2 2 2 2 3 3" xfId="11152"/>
    <cellStyle name="20 % - Accent3 2 2 2 2 4" xfId="6060"/>
    <cellStyle name="20 % - Accent3 2 2 2 2 4 2" xfId="11154"/>
    <cellStyle name="20 % - Accent3 2 2 2 2 5" xfId="11147"/>
    <cellStyle name="20 % - Accent3 2 2 2 3" xfId="1130"/>
    <cellStyle name="20 % - Accent3 2 2 2 3 2" xfId="2362"/>
    <cellStyle name="20 % - Accent3 2 2 2 3 2 2" xfId="5004"/>
    <cellStyle name="20 % - Accent3 2 2 2 3 2 2 2" xfId="10285"/>
    <cellStyle name="20 % - Accent3 2 2 2 3 2 2 2 2" xfId="11158"/>
    <cellStyle name="20 % - Accent3 2 2 2 3 2 2 3" xfId="11157"/>
    <cellStyle name="20 % - Accent3 2 2 2 3 2 3" xfId="7644"/>
    <cellStyle name="20 % - Accent3 2 2 2 3 2 3 2" xfId="11159"/>
    <cellStyle name="20 % - Accent3 2 2 2 3 2 4" xfId="11156"/>
    <cellStyle name="20 % - Accent3 2 2 2 3 3" xfId="3772"/>
    <cellStyle name="20 % - Accent3 2 2 2 3 3 2" xfId="9053"/>
    <cellStyle name="20 % - Accent3 2 2 2 3 3 2 2" xfId="11161"/>
    <cellStyle name="20 % - Accent3 2 2 2 3 3 3" xfId="11160"/>
    <cellStyle name="20 % - Accent3 2 2 2 3 4" xfId="6412"/>
    <cellStyle name="20 % - Accent3 2 2 2 3 4 2" xfId="11162"/>
    <cellStyle name="20 % - Accent3 2 2 2 3 5" xfId="11155"/>
    <cellStyle name="20 % - Accent3 2 2 2 4" xfId="1658"/>
    <cellStyle name="20 % - Accent3 2 2 2 4 2" xfId="4300"/>
    <cellStyle name="20 % - Accent3 2 2 2 4 2 2" xfId="9581"/>
    <cellStyle name="20 % - Accent3 2 2 2 4 2 2 2" xfId="11165"/>
    <cellStyle name="20 % - Accent3 2 2 2 4 2 3" xfId="11164"/>
    <cellStyle name="20 % - Accent3 2 2 2 4 3" xfId="6940"/>
    <cellStyle name="20 % - Accent3 2 2 2 4 3 2" xfId="11166"/>
    <cellStyle name="20 % - Accent3 2 2 2 4 4" xfId="11163"/>
    <cellStyle name="20 % - Accent3 2 2 2 5" xfId="3067"/>
    <cellStyle name="20 % - Accent3 2 2 2 5 2" xfId="8349"/>
    <cellStyle name="20 % - Accent3 2 2 2 5 2 2" xfId="11168"/>
    <cellStyle name="20 % - Accent3 2 2 2 5 3" xfId="11167"/>
    <cellStyle name="20 % - Accent3 2 2 2 6" xfId="5708"/>
    <cellStyle name="20 % - Accent3 2 2 2 6 2" xfId="11169"/>
    <cellStyle name="20 % - Accent3 2 2 2 7" xfId="11146"/>
    <cellStyle name="20 % - Accent3 2 2 3" xfId="601"/>
    <cellStyle name="20 % - Accent3 2 2 3 2" xfId="1306"/>
    <cellStyle name="20 % - Accent3 2 2 3 2 2" xfId="2538"/>
    <cellStyle name="20 % - Accent3 2 2 3 2 2 2" xfId="5180"/>
    <cellStyle name="20 % - Accent3 2 2 3 2 2 2 2" xfId="10461"/>
    <cellStyle name="20 % - Accent3 2 2 3 2 2 2 2 2" xfId="11174"/>
    <cellStyle name="20 % - Accent3 2 2 3 2 2 2 3" xfId="11173"/>
    <cellStyle name="20 % - Accent3 2 2 3 2 2 3" xfId="7820"/>
    <cellStyle name="20 % - Accent3 2 2 3 2 2 3 2" xfId="11175"/>
    <cellStyle name="20 % - Accent3 2 2 3 2 2 4" xfId="11172"/>
    <cellStyle name="20 % - Accent3 2 2 3 2 3" xfId="3948"/>
    <cellStyle name="20 % - Accent3 2 2 3 2 3 2" xfId="9229"/>
    <cellStyle name="20 % - Accent3 2 2 3 2 3 2 2" xfId="11177"/>
    <cellStyle name="20 % - Accent3 2 2 3 2 3 3" xfId="11176"/>
    <cellStyle name="20 % - Accent3 2 2 3 2 4" xfId="6588"/>
    <cellStyle name="20 % - Accent3 2 2 3 2 4 2" xfId="11178"/>
    <cellStyle name="20 % - Accent3 2 2 3 2 5" xfId="11171"/>
    <cellStyle name="20 % - Accent3 2 2 3 3" xfId="1834"/>
    <cellStyle name="20 % - Accent3 2 2 3 3 2" xfId="4476"/>
    <cellStyle name="20 % - Accent3 2 2 3 3 2 2" xfId="9757"/>
    <cellStyle name="20 % - Accent3 2 2 3 3 2 2 2" xfId="11181"/>
    <cellStyle name="20 % - Accent3 2 2 3 3 2 3" xfId="11180"/>
    <cellStyle name="20 % - Accent3 2 2 3 3 3" xfId="7116"/>
    <cellStyle name="20 % - Accent3 2 2 3 3 3 2" xfId="11182"/>
    <cellStyle name="20 % - Accent3 2 2 3 3 4" xfId="11179"/>
    <cellStyle name="20 % - Accent3 2 2 3 4" xfId="3243"/>
    <cellStyle name="20 % - Accent3 2 2 3 4 2" xfId="8525"/>
    <cellStyle name="20 % - Accent3 2 2 3 4 2 2" xfId="11184"/>
    <cellStyle name="20 % - Accent3 2 2 3 4 3" xfId="11183"/>
    <cellStyle name="20 % - Accent3 2 2 3 5" xfId="5884"/>
    <cellStyle name="20 % - Accent3 2 2 3 5 2" xfId="11185"/>
    <cellStyle name="20 % - Accent3 2 2 3 6" xfId="11170"/>
    <cellStyle name="20 % - Accent3 2 2 4" xfId="954"/>
    <cellStyle name="20 % - Accent3 2 2 4 2" xfId="2186"/>
    <cellStyle name="20 % - Accent3 2 2 4 2 2" xfId="4828"/>
    <cellStyle name="20 % - Accent3 2 2 4 2 2 2" xfId="10109"/>
    <cellStyle name="20 % - Accent3 2 2 4 2 2 2 2" xfId="11189"/>
    <cellStyle name="20 % - Accent3 2 2 4 2 2 3" xfId="11188"/>
    <cellStyle name="20 % - Accent3 2 2 4 2 3" xfId="7468"/>
    <cellStyle name="20 % - Accent3 2 2 4 2 3 2" xfId="11190"/>
    <cellStyle name="20 % - Accent3 2 2 4 2 4" xfId="11187"/>
    <cellStyle name="20 % - Accent3 2 2 4 3" xfId="3596"/>
    <cellStyle name="20 % - Accent3 2 2 4 3 2" xfId="8877"/>
    <cellStyle name="20 % - Accent3 2 2 4 3 2 2" xfId="11192"/>
    <cellStyle name="20 % - Accent3 2 2 4 3 3" xfId="11191"/>
    <cellStyle name="20 % - Accent3 2 2 4 4" xfId="6236"/>
    <cellStyle name="20 % - Accent3 2 2 4 4 2" xfId="11193"/>
    <cellStyle name="20 % - Accent3 2 2 4 5" xfId="11186"/>
    <cellStyle name="20 % - Accent3 2 2 5" xfId="1482"/>
    <cellStyle name="20 % - Accent3 2 2 5 2" xfId="4124"/>
    <cellStyle name="20 % - Accent3 2 2 5 2 2" xfId="9405"/>
    <cellStyle name="20 % - Accent3 2 2 5 2 2 2" xfId="11196"/>
    <cellStyle name="20 % - Accent3 2 2 5 2 3" xfId="11195"/>
    <cellStyle name="20 % - Accent3 2 2 5 3" xfId="6764"/>
    <cellStyle name="20 % - Accent3 2 2 5 3 2" xfId="11197"/>
    <cellStyle name="20 % - Accent3 2 2 5 4" xfId="11194"/>
    <cellStyle name="20 % - Accent3 2 2 6" xfId="2714"/>
    <cellStyle name="20 % - Accent3 2 2 6 2" xfId="5356"/>
    <cellStyle name="20 % - Accent3 2 2 6 2 2" xfId="10637"/>
    <cellStyle name="20 % - Accent3 2 2 6 2 2 2" xfId="11200"/>
    <cellStyle name="20 % - Accent3 2 2 6 2 3" xfId="11199"/>
    <cellStyle name="20 % - Accent3 2 2 6 3" xfId="7996"/>
    <cellStyle name="20 % - Accent3 2 2 6 3 2" xfId="11201"/>
    <cellStyle name="20 % - Accent3 2 2 6 4" xfId="11198"/>
    <cellStyle name="20 % - Accent3 2 2 7" xfId="2891"/>
    <cellStyle name="20 % - Accent3 2 2 7 2" xfId="8173"/>
    <cellStyle name="20 % - Accent3 2 2 7 2 2" xfId="11203"/>
    <cellStyle name="20 % - Accent3 2 2 7 3" xfId="11202"/>
    <cellStyle name="20 % - Accent3 2 2 8" xfId="5532"/>
    <cellStyle name="20 % - Accent3 2 2 8 2" xfId="11204"/>
    <cellStyle name="20 % - Accent3 2 2 9" xfId="11145"/>
    <cellStyle name="20 % - Accent3 2 3" xfId="342"/>
    <cellStyle name="20 % - Accent3 2 3 2" xfId="691"/>
    <cellStyle name="20 % - Accent3 2 3 2 2" xfId="1923"/>
    <cellStyle name="20 % - Accent3 2 3 2 2 2" xfId="4565"/>
    <cellStyle name="20 % - Accent3 2 3 2 2 2 2" xfId="9846"/>
    <cellStyle name="20 % - Accent3 2 3 2 2 2 2 2" xfId="11209"/>
    <cellStyle name="20 % - Accent3 2 3 2 2 2 3" xfId="11208"/>
    <cellStyle name="20 % - Accent3 2 3 2 2 3" xfId="7205"/>
    <cellStyle name="20 % - Accent3 2 3 2 2 3 2" xfId="11210"/>
    <cellStyle name="20 % - Accent3 2 3 2 2 4" xfId="11207"/>
    <cellStyle name="20 % - Accent3 2 3 2 3" xfId="3333"/>
    <cellStyle name="20 % - Accent3 2 3 2 3 2" xfId="8614"/>
    <cellStyle name="20 % - Accent3 2 3 2 3 2 2" xfId="11212"/>
    <cellStyle name="20 % - Accent3 2 3 2 3 3" xfId="11211"/>
    <cellStyle name="20 % - Accent3 2 3 2 4" xfId="5973"/>
    <cellStyle name="20 % - Accent3 2 3 2 4 2" xfId="11213"/>
    <cellStyle name="20 % - Accent3 2 3 2 5" xfId="11206"/>
    <cellStyle name="20 % - Accent3 2 3 3" xfId="1043"/>
    <cellStyle name="20 % - Accent3 2 3 3 2" xfId="2275"/>
    <cellStyle name="20 % - Accent3 2 3 3 2 2" xfId="4917"/>
    <cellStyle name="20 % - Accent3 2 3 3 2 2 2" xfId="10198"/>
    <cellStyle name="20 % - Accent3 2 3 3 2 2 2 2" xfId="11217"/>
    <cellStyle name="20 % - Accent3 2 3 3 2 2 3" xfId="11216"/>
    <cellStyle name="20 % - Accent3 2 3 3 2 3" xfId="7557"/>
    <cellStyle name="20 % - Accent3 2 3 3 2 3 2" xfId="11218"/>
    <cellStyle name="20 % - Accent3 2 3 3 2 4" xfId="11215"/>
    <cellStyle name="20 % - Accent3 2 3 3 3" xfId="3685"/>
    <cellStyle name="20 % - Accent3 2 3 3 3 2" xfId="8966"/>
    <cellStyle name="20 % - Accent3 2 3 3 3 2 2" xfId="11220"/>
    <cellStyle name="20 % - Accent3 2 3 3 3 3" xfId="11219"/>
    <cellStyle name="20 % - Accent3 2 3 3 4" xfId="6325"/>
    <cellStyle name="20 % - Accent3 2 3 3 4 2" xfId="11221"/>
    <cellStyle name="20 % - Accent3 2 3 3 5" xfId="11214"/>
    <cellStyle name="20 % - Accent3 2 3 4" xfId="1571"/>
    <cellStyle name="20 % - Accent3 2 3 4 2" xfId="4213"/>
    <cellStyle name="20 % - Accent3 2 3 4 2 2" xfId="9494"/>
    <cellStyle name="20 % - Accent3 2 3 4 2 2 2" xfId="11224"/>
    <cellStyle name="20 % - Accent3 2 3 4 2 3" xfId="11223"/>
    <cellStyle name="20 % - Accent3 2 3 4 3" xfId="6853"/>
    <cellStyle name="20 % - Accent3 2 3 4 3 2" xfId="11225"/>
    <cellStyle name="20 % - Accent3 2 3 4 4" xfId="11222"/>
    <cellStyle name="20 % - Accent3 2 3 5" xfId="2980"/>
    <cellStyle name="20 % - Accent3 2 3 5 2" xfId="8262"/>
    <cellStyle name="20 % - Accent3 2 3 5 2 2" xfId="11227"/>
    <cellStyle name="20 % - Accent3 2 3 5 3" xfId="11226"/>
    <cellStyle name="20 % - Accent3 2 3 6" xfId="5621"/>
    <cellStyle name="20 % - Accent3 2 3 6 2" xfId="11228"/>
    <cellStyle name="20 % - Accent3 2 3 7" xfId="11205"/>
    <cellStyle name="20 % - Accent3 2 4" xfId="516"/>
    <cellStyle name="20 % - Accent3 2 4 2" xfId="1219"/>
    <cellStyle name="20 % - Accent3 2 4 2 2" xfId="2451"/>
    <cellStyle name="20 % - Accent3 2 4 2 2 2" xfId="5093"/>
    <cellStyle name="20 % - Accent3 2 4 2 2 2 2" xfId="10374"/>
    <cellStyle name="20 % - Accent3 2 4 2 2 2 2 2" xfId="11233"/>
    <cellStyle name="20 % - Accent3 2 4 2 2 2 3" xfId="11232"/>
    <cellStyle name="20 % - Accent3 2 4 2 2 3" xfId="7733"/>
    <cellStyle name="20 % - Accent3 2 4 2 2 3 2" xfId="11234"/>
    <cellStyle name="20 % - Accent3 2 4 2 2 4" xfId="11231"/>
    <cellStyle name="20 % - Accent3 2 4 2 3" xfId="3861"/>
    <cellStyle name="20 % - Accent3 2 4 2 3 2" xfId="9142"/>
    <cellStyle name="20 % - Accent3 2 4 2 3 2 2" xfId="11236"/>
    <cellStyle name="20 % - Accent3 2 4 2 3 3" xfId="11235"/>
    <cellStyle name="20 % - Accent3 2 4 2 4" xfId="6501"/>
    <cellStyle name="20 % - Accent3 2 4 2 4 2" xfId="11237"/>
    <cellStyle name="20 % - Accent3 2 4 2 5" xfId="11230"/>
    <cellStyle name="20 % - Accent3 2 4 3" xfId="1747"/>
    <cellStyle name="20 % - Accent3 2 4 3 2" xfId="4389"/>
    <cellStyle name="20 % - Accent3 2 4 3 2 2" xfId="9670"/>
    <cellStyle name="20 % - Accent3 2 4 3 2 2 2" xfId="11240"/>
    <cellStyle name="20 % - Accent3 2 4 3 2 3" xfId="11239"/>
    <cellStyle name="20 % - Accent3 2 4 3 3" xfId="7029"/>
    <cellStyle name="20 % - Accent3 2 4 3 3 2" xfId="11241"/>
    <cellStyle name="20 % - Accent3 2 4 3 4" xfId="11238"/>
    <cellStyle name="20 % - Accent3 2 4 4" xfId="3156"/>
    <cellStyle name="20 % - Accent3 2 4 4 2" xfId="8438"/>
    <cellStyle name="20 % - Accent3 2 4 4 2 2" xfId="11243"/>
    <cellStyle name="20 % - Accent3 2 4 4 3" xfId="11242"/>
    <cellStyle name="20 % - Accent3 2 4 5" xfId="5797"/>
    <cellStyle name="20 % - Accent3 2 4 5 2" xfId="11244"/>
    <cellStyle name="20 % - Accent3 2 4 6" xfId="11229"/>
    <cellStyle name="20 % - Accent3 2 5" xfId="867"/>
    <cellStyle name="20 % - Accent3 2 5 2" xfId="2099"/>
    <cellStyle name="20 % - Accent3 2 5 2 2" xfId="4741"/>
    <cellStyle name="20 % - Accent3 2 5 2 2 2" xfId="10022"/>
    <cellStyle name="20 % - Accent3 2 5 2 2 2 2" xfId="11248"/>
    <cellStyle name="20 % - Accent3 2 5 2 2 3" xfId="11247"/>
    <cellStyle name="20 % - Accent3 2 5 2 3" xfId="7381"/>
    <cellStyle name="20 % - Accent3 2 5 2 3 2" xfId="11249"/>
    <cellStyle name="20 % - Accent3 2 5 2 4" xfId="11246"/>
    <cellStyle name="20 % - Accent3 2 5 3" xfId="3509"/>
    <cellStyle name="20 % - Accent3 2 5 3 2" xfId="8790"/>
    <cellStyle name="20 % - Accent3 2 5 3 2 2" xfId="11251"/>
    <cellStyle name="20 % - Accent3 2 5 3 3" xfId="11250"/>
    <cellStyle name="20 % - Accent3 2 5 4" xfId="6149"/>
    <cellStyle name="20 % - Accent3 2 5 4 2" xfId="11252"/>
    <cellStyle name="20 % - Accent3 2 5 5" xfId="11245"/>
    <cellStyle name="20 % - Accent3 2 6" xfId="1395"/>
    <cellStyle name="20 % - Accent3 2 6 2" xfId="4037"/>
    <cellStyle name="20 % - Accent3 2 6 2 2" xfId="9318"/>
    <cellStyle name="20 % - Accent3 2 6 2 2 2" xfId="11255"/>
    <cellStyle name="20 % - Accent3 2 6 2 3" xfId="11254"/>
    <cellStyle name="20 % - Accent3 2 6 3" xfId="6677"/>
    <cellStyle name="20 % - Accent3 2 6 3 2" xfId="11256"/>
    <cellStyle name="20 % - Accent3 2 6 4" xfId="11253"/>
    <cellStyle name="20 % - Accent3 2 7" xfId="2627"/>
    <cellStyle name="20 % - Accent3 2 7 2" xfId="5269"/>
    <cellStyle name="20 % - Accent3 2 7 2 2" xfId="10550"/>
    <cellStyle name="20 % - Accent3 2 7 2 2 2" xfId="11259"/>
    <cellStyle name="20 % - Accent3 2 7 2 3" xfId="11258"/>
    <cellStyle name="20 % - Accent3 2 7 3" xfId="7909"/>
    <cellStyle name="20 % - Accent3 2 7 3 2" xfId="11260"/>
    <cellStyle name="20 % - Accent3 2 7 4" xfId="11257"/>
    <cellStyle name="20 % - Accent3 2 8" xfId="2804"/>
    <cellStyle name="20 % - Accent3 2 8 2" xfId="8086"/>
    <cellStyle name="20 % - Accent3 2 8 2 2" xfId="11262"/>
    <cellStyle name="20 % - Accent3 2 8 3" xfId="11261"/>
    <cellStyle name="20 % - Accent3 2 9" xfId="5445"/>
    <cellStyle name="20 % - Accent3 2 9 2" xfId="11263"/>
    <cellStyle name="20 % - Accent3 3" xfId="177"/>
    <cellStyle name="20 % - Accent3 3 2" xfId="362"/>
    <cellStyle name="20 % - Accent3 3 2 2" xfId="711"/>
    <cellStyle name="20 % - Accent3 3 2 2 2" xfId="1943"/>
    <cellStyle name="20 % - Accent3 3 2 2 2 2" xfId="4585"/>
    <cellStyle name="20 % - Accent3 3 2 2 2 2 2" xfId="9866"/>
    <cellStyle name="20 % - Accent3 3 2 2 2 2 2 2" xfId="11269"/>
    <cellStyle name="20 % - Accent3 3 2 2 2 2 3" xfId="11268"/>
    <cellStyle name="20 % - Accent3 3 2 2 2 3" xfId="7225"/>
    <cellStyle name="20 % - Accent3 3 2 2 2 3 2" xfId="11270"/>
    <cellStyle name="20 % - Accent3 3 2 2 2 4" xfId="11267"/>
    <cellStyle name="20 % - Accent3 3 2 2 3" xfId="3353"/>
    <cellStyle name="20 % - Accent3 3 2 2 3 2" xfId="8634"/>
    <cellStyle name="20 % - Accent3 3 2 2 3 2 2" xfId="11272"/>
    <cellStyle name="20 % - Accent3 3 2 2 3 3" xfId="11271"/>
    <cellStyle name="20 % - Accent3 3 2 2 4" xfId="5993"/>
    <cellStyle name="20 % - Accent3 3 2 2 4 2" xfId="11273"/>
    <cellStyle name="20 % - Accent3 3 2 2 5" xfId="11266"/>
    <cellStyle name="20 % - Accent3 3 2 3" xfId="1063"/>
    <cellStyle name="20 % - Accent3 3 2 3 2" xfId="2295"/>
    <cellStyle name="20 % - Accent3 3 2 3 2 2" xfId="4937"/>
    <cellStyle name="20 % - Accent3 3 2 3 2 2 2" xfId="10218"/>
    <cellStyle name="20 % - Accent3 3 2 3 2 2 2 2" xfId="11277"/>
    <cellStyle name="20 % - Accent3 3 2 3 2 2 3" xfId="11276"/>
    <cellStyle name="20 % - Accent3 3 2 3 2 3" xfId="7577"/>
    <cellStyle name="20 % - Accent3 3 2 3 2 3 2" xfId="11278"/>
    <cellStyle name="20 % - Accent3 3 2 3 2 4" xfId="11275"/>
    <cellStyle name="20 % - Accent3 3 2 3 3" xfId="3705"/>
    <cellStyle name="20 % - Accent3 3 2 3 3 2" xfId="8986"/>
    <cellStyle name="20 % - Accent3 3 2 3 3 2 2" xfId="11280"/>
    <cellStyle name="20 % - Accent3 3 2 3 3 3" xfId="11279"/>
    <cellStyle name="20 % - Accent3 3 2 3 4" xfId="6345"/>
    <cellStyle name="20 % - Accent3 3 2 3 4 2" xfId="11281"/>
    <cellStyle name="20 % - Accent3 3 2 3 5" xfId="11274"/>
    <cellStyle name="20 % - Accent3 3 2 4" xfId="1591"/>
    <cellStyle name="20 % - Accent3 3 2 4 2" xfId="4233"/>
    <cellStyle name="20 % - Accent3 3 2 4 2 2" xfId="9514"/>
    <cellStyle name="20 % - Accent3 3 2 4 2 2 2" xfId="11284"/>
    <cellStyle name="20 % - Accent3 3 2 4 2 3" xfId="11283"/>
    <cellStyle name="20 % - Accent3 3 2 4 3" xfId="6873"/>
    <cellStyle name="20 % - Accent3 3 2 4 3 2" xfId="11285"/>
    <cellStyle name="20 % - Accent3 3 2 4 4" xfId="11282"/>
    <cellStyle name="20 % - Accent3 3 2 5" xfId="3000"/>
    <cellStyle name="20 % - Accent3 3 2 5 2" xfId="8282"/>
    <cellStyle name="20 % - Accent3 3 2 5 2 2" xfId="11287"/>
    <cellStyle name="20 % - Accent3 3 2 5 3" xfId="11286"/>
    <cellStyle name="20 % - Accent3 3 2 6" xfId="5641"/>
    <cellStyle name="20 % - Accent3 3 2 6 2" xfId="11288"/>
    <cellStyle name="20 % - Accent3 3 2 7" xfId="11265"/>
    <cellStyle name="20 % - Accent3 3 3" xfId="536"/>
    <cellStyle name="20 % - Accent3 3 3 2" xfId="1239"/>
    <cellStyle name="20 % - Accent3 3 3 2 2" xfId="2471"/>
    <cellStyle name="20 % - Accent3 3 3 2 2 2" xfId="5113"/>
    <cellStyle name="20 % - Accent3 3 3 2 2 2 2" xfId="10394"/>
    <cellStyle name="20 % - Accent3 3 3 2 2 2 2 2" xfId="11293"/>
    <cellStyle name="20 % - Accent3 3 3 2 2 2 3" xfId="11292"/>
    <cellStyle name="20 % - Accent3 3 3 2 2 3" xfId="7753"/>
    <cellStyle name="20 % - Accent3 3 3 2 2 3 2" xfId="11294"/>
    <cellStyle name="20 % - Accent3 3 3 2 2 4" xfId="11291"/>
    <cellStyle name="20 % - Accent3 3 3 2 3" xfId="3881"/>
    <cellStyle name="20 % - Accent3 3 3 2 3 2" xfId="9162"/>
    <cellStyle name="20 % - Accent3 3 3 2 3 2 2" xfId="11296"/>
    <cellStyle name="20 % - Accent3 3 3 2 3 3" xfId="11295"/>
    <cellStyle name="20 % - Accent3 3 3 2 4" xfId="6521"/>
    <cellStyle name="20 % - Accent3 3 3 2 4 2" xfId="11297"/>
    <cellStyle name="20 % - Accent3 3 3 2 5" xfId="11290"/>
    <cellStyle name="20 % - Accent3 3 3 3" xfId="1767"/>
    <cellStyle name="20 % - Accent3 3 3 3 2" xfId="4409"/>
    <cellStyle name="20 % - Accent3 3 3 3 2 2" xfId="9690"/>
    <cellStyle name="20 % - Accent3 3 3 3 2 2 2" xfId="11300"/>
    <cellStyle name="20 % - Accent3 3 3 3 2 3" xfId="11299"/>
    <cellStyle name="20 % - Accent3 3 3 3 3" xfId="7049"/>
    <cellStyle name="20 % - Accent3 3 3 3 3 2" xfId="11301"/>
    <cellStyle name="20 % - Accent3 3 3 3 4" xfId="11298"/>
    <cellStyle name="20 % - Accent3 3 3 4" xfId="3176"/>
    <cellStyle name="20 % - Accent3 3 3 4 2" xfId="8458"/>
    <cellStyle name="20 % - Accent3 3 3 4 2 2" xfId="11303"/>
    <cellStyle name="20 % - Accent3 3 3 4 3" xfId="11302"/>
    <cellStyle name="20 % - Accent3 3 3 5" xfId="5817"/>
    <cellStyle name="20 % - Accent3 3 3 5 2" xfId="11304"/>
    <cellStyle name="20 % - Accent3 3 3 6" xfId="11289"/>
    <cellStyle name="20 % - Accent3 3 4" xfId="887"/>
    <cellStyle name="20 % - Accent3 3 4 2" xfId="2119"/>
    <cellStyle name="20 % - Accent3 3 4 2 2" xfId="4761"/>
    <cellStyle name="20 % - Accent3 3 4 2 2 2" xfId="10042"/>
    <cellStyle name="20 % - Accent3 3 4 2 2 2 2" xfId="11308"/>
    <cellStyle name="20 % - Accent3 3 4 2 2 3" xfId="11307"/>
    <cellStyle name="20 % - Accent3 3 4 2 3" xfId="7401"/>
    <cellStyle name="20 % - Accent3 3 4 2 3 2" xfId="11309"/>
    <cellStyle name="20 % - Accent3 3 4 2 4" xfId="11306"/>
    <cellStyle name="20 % - Accent3 3 4 3" xfId="3529"/>
    <cellStyle name="20 % - Accent3 3 4 3 2" xfId="8810"/>
    <cellStyle name="20 % - Accent3 3 4 3 2 2" xfId="11311"/>
    <cellStyle name="20 % - Accent3 3 4 3 3" xfId="11310"/>
    <cellStyle name="20 % - Accent3 3 4 4" xfId="6169"/>
    <cellStyle name="20 % - Accent3 3 4 4 2" xfId="11312"/>
    <cellStyle name="20 % - Accent3 3 4 5" xfId="11305"/>
    <cellStyle name="20 % - Accent3 3 5" xfId="1415"/>
    <cellStyle name="20 % - Accent3 3 5 2" xfId="4057"/>
    <cellStyle name="20 % - Accent3 3 5 2 2" xfId="9338"/>
    <cellStyle name="20 % - Accent3 3 5 2 2 2" xfId="11315"/>
    <cellStyle name="20 % - Accent3 3 5 2 3" xfId="11314"/>
    <cellStyle name="20 % - Accent3 3 5 3" xfId="6697"/>
    <cellStyle name="20 % - Accent3 3 5 3 2" xfId="11316"/>
    <cellStyle name="20 % - Accent3 3 5 4" xfId="11313"/>
    <cellStyle name="20 % - Accent3 3 6" xfId="2647"/>
    <cellStyle name="20 % - Accent3 3 6 2" xfId="5289"/>
    <cellStyle name="20 % - Accent3 3 6 2 2" xfId="10570"/>
    <cellStyle name="20 % - Accent3 3 6 2 2 2" xfId="11319"/>
    <cellStyle name="20 % - Accent3 3 6 2 3" xfId="11318"/>
    <cellStyle name="20 % - Accent3 3 6 3" xfId="7929"/>
    <cellStyle name="20 % - Accent3 3 6 3 2" xfId="11320"/>
    <cellStyle name="20 % - Accent3 3 6 4" xfId="11317"/>
    <cellStyle name="20 % - Accent3 3 7" xfId="2824"/>
    <cellStyle name="20 % - Accent3 3 7 2" xfId="8106"/>
    <cellStyle name="20 % - Accent3 3 7 2 2" xfId="11322"/>
    <cellStyle name="20 % - Accent3 3 7 3" xfId="11321"/>
    <cellStyle name="20 % - Accent3 3 8" xfId="5465"/>
    <cellStyle name="20 % - Accent3 3 8 2" xfId="11323"/>
    <cellStyle name="20 % - Accent3 3 9" xfId="11264"/>
    <cellStyle name="20 % - Accent3 4" xfId="274"/>
    <cellStyle name="20 % - Accent3 4 2" xfId="622"/>
    <cellStyle name="20 % - Accent3 4 2 2" xfId="1854"/>
    <cellStyle name="20 % - Accent3 4 2 2 2" xfId="4496"/>
    <cellStyle name="20 % - Accent3 4 2 2 2 2" xfId="9777"/>
    <cellStyle name="20 % - Accent3 4 2 2 2 2 2" xfId="11328"/>
    <cellStyle name="20 % - Accent3 4 2 2 2 3" xfId="11327"/>
    <cellStyle name="20 % - Accent3 4 2 2 3" xfId="7136"/>
    <cellStyle name="20 % - Accent3 4 2 2 3 2" xfId="11329"/>
    <cellStyle name="20 % - Accent3 4 2 2 4" xfId="11326"/>
    <cellStyle name="20 % - Accent3 4 2 3" xfId="3264"/>
    <cellStyle name="20 % - Accent3 4 2 3 2" xfId="8545"/>
    <cellStyle name="20 % - Accent3 4 2 3 2 2" xfId="11331"/>
    <cellStyle name="20 % - Accent3 4 2 3 3" xfId="11330"/>
    <cellStyle name="20 % - Accent3 4 2 4" xfId="5904"/>
    <cellStyle name="20 % - Accent3 4 2 4 2" xfId="11332"/>
    <cellStyle name="20 % - Accent3 4 2 5" xfId="11325"/>
    <cellStyle name="20 % - Accent3 4 3" xfId="974"/>
    <cellStyle name="20 % - Accent3 4 3 2" xfId="2206"/>
    <cellStyle name="20 % - Accent3 4 3 2 2" xfId="4848"/>
    <cellStyle name="20 % - Accent3 4 3 2 2 2" xfId="10129"/>
    <cellStyle name="20 % - Accent3 4 3 2 2 2 2" xfId="11336"/>
    <cellStyle name="20 % - Accent3 4 3 2 2 3" xfId="11335"/>
    <cellStyle name="20 % - Accent3 4 3 2 3" xfId="7488"/>
    <cellStyle name="20 % - Accent3 4 3 2 3 2" xfId="11337"/>
    <cellStyle name="20 % - Accent3 4 3 2 4" xfId="11334"/>
    <cellStyle name="20 % - Accent3 4 3 3" xfId="3616"/>
    <cellStyle name="20 % - Accent3 4 3 3 2" xfId="8897"/>
    <cellStyle name="20 % - Accent3 4 3 3 2 2" xfId="11339"/>
    <cellStyle name="20 % - Accent3 4 3 3 3" xfId="11338"/>
    <cellStyle name="20 % - Accent3 4 3 4" xfId="6256"/>
    <cellStyle name="20 % - Accent3 4 3 4 2" xfId="11340"/>
    <cellStyle name="20 % - Accent3 4 3 5" xfId="11333"/>
    <cellStyle name="20 % - Accent3 4 4" xfId="1502"/>
    <cellStyle name="20 % - Accent3 4 4 2" xfId="4144"/>
    <cellStyle name="20 % - Accent3 4 4 2 2" xfId="9425"/>
    <cellStyle name="20 % - Accent3 4 4 2 2 2" xfId="11343"/>
    <cellStyle name="20 % - Accent3 4 4 2 3" xfId="11342"/>
    <cellStyle name="20 % - Accent3 4 4 3" xfId="6784"/>
    <cellStyle name="20 % - Accent3 4 4 3 2" xfId="11344"/>
    <cellStyle name="20 % - Accent3 4 4 4" xfId="11341"/>
    <cellStyle name="20 % - Accent3 4 5" xfId="2911"/>
    <cellStyle name="20 % - Accent3 4 5 2" xfId="8193"/>
    <cellStyle name="20 % - Accent3 4 5 2 2" xfId="11346"/>
    <cellStyle name="20 % - Accent3 4 5 3" xfId="11345"/>
    <cellStyle name="20 % - Accent3 4 6" xfId="5552"/>
    <cellStyle name="20 % - Accent3 4 6 2" xfId="11347"/>
    <cellStyle name="20 % - Accent3 4 7" xfId="11324"/>
    <cellStyle name="20 % - Accent3 5" xfId="446"/>
    <cellStyle name="20 % - Accent3 5 2" xfId="1147"/>
    <cellStyle name="20 % - Accent3 5 2 2" xfId="2379"/>
    <cellStyle name="20 % - Accent3 5 2 2 2" xfId="5021"/>
    <cellStyle name="20 % - Accent3 5 2 2 2 2" xfId="10302"/>
    <cellStyle name="20 % - Accent3 5 2 2 2 2 2" xfId="11352"/>
    <cellStyle name="20 % - Accent3 5 2 2 2 3" xfId="11351"/>
    <cellStyle name="20 % - Accent3 5 2 2 3" xfId="7661"/>
    <cellStyle name="20 % - Accent3 5 2 2 3 2" xfId="11353"/>
    <cellStyle name="20 % - Accent3 5 2 2 4" xfId="11350"/>
    <cellStyle name="20 % - Accent3 5 2 3" xfId="3789"/>
    <cellStyle name="20 % - Accent3 5 2 3 2" xfId="9070"/>
    <cellStyle name="20 % - Accent3 5 2 3 2 2" xfId="11355"/>
    <cellStyle name="20 % - Accent3 5 2 3 3" xfId="11354"/>
    <cellStyle name="20 % - Accent3 5 2 4" xfId="6429"/>
    <cellStyle name="20 % - Accent3 5 2 4 2" xfId="11356"/>
    <cellStyle name="20 % - Accent3 5 2 5" xfId="11349"/>
    <cellStyle name="20 % - Accent3 5 3" xfId="1675"/>
    <cellStyle name="20 % - Accent3 5 3 2" xfId="4317"/>
    <cellStyle name="20 % - Accent3 5 3 2 2" xfId="9598"/>
    <cellStyle name="20 % - Accent3 5 3 2 2 2" xfId="11359"/>
    <cellStyle name="20 % - Accent3 5 3 2 3" xfId="11358"/>
    <cellStyle name="20 % - Accent3 5 3 3" xfId="6957"/>
    <cellStyle name="20 % - Accent3 5 3 3 2" xfId="11360"/>
    <cellStyle name="20 % - Accent3 5 3 4" xfId="11357"/>
    <cellStyle name="20 % - Accent3 5 4" xfId="3084"/>
    <cellStyle name="20 % - Accent3 5 4 2" xfId="8366"/>
    <cellStyle name="20 % - Accent3 5 4 2 2" xfId="11362"/>
    <cellStyle name="20 % - Accent3 5 4 3" xfId="11361"/>
    <cellStyle name="20 % - Accent3 5 5" xfId="5725"/>
    <cellStyle name="20 % - Accent3 5 5 2" xfId="11363"/>
    <cellStyle name="20 % - Accent3 5 6" xfId="11348"/>
    <cellStyle name="20 % - Accent3 6" xfId="795"/>
    <cellStyle name="20 % - Accent3 6 2" xfId="2027"/>
    <cellStyle name="20 % - Accent3 6 2 2" xfId="4669"/>
    <cellStyle name="20 % - Accent3 6 2 2 2" xfId="9950"/>
    <cellStyle name="20 % - Accent3 6 2 2 2 2" xfId="11367"/>
    <cellStyle name="20 % - Accent3 6 2 2 3" xfId="11366"/>
    <cellStyle name="20 % - Accent3 6 2 3" xfId="7309"/>
    <cellStyle name="20 % - Accent3 6 2 3 2" xfId="11368"/>
    <cellStyle name="20 % - Accent3 6 2 4" xfId="11365"/>
    <cellStyle name="20 % - Accent3 6 3" xfId="3437"/>
    <cellStyle name="20 % - Accent3 6 3 2" xfId="8718"/>
    <cellStyle name="20 % - Accent3 6 3 2 2" xfId="11370"/>
    <cellStyle name="20 % - Accent3 6 3 3" xfId="11369"/>
    <cellStyle name="20 % - Accent3 6 4" xfId="6077"/>
    <cellStyle name="20 % - Accent3 6 4 2" xfId="11371"/>
    <cellStyle name="20 % - Accent3 6 5" xfId="11364"/>
    <cellStyle name="20 % - Accent3 7" xfId="1326"/>
    <cellStyle name="20 % - Accent3 7 2" xfId="3968"/>
    <cellStyle name="20 % - Accent3 7 2 2" xfId="9249"/>
    <cellStyle name="20 % - Accent3 7 2 2 2" xfId="11374"/>
    <cellStyle name="20 % - Accent3 7 2 3" xfId="11373"/>
    <cellStyle name="20 % - Accent3 7 3" xfId="6608"/>
    <cellStyle name="20 % - Accent3 7 3 2" xfId="11375"/>
    <cellStyle name="20 % - Accent3 7 4" xfId="11372"/>
    <cellStyle name="20 % - Accent3 8" xfId="2555"/>
    <cellStyle name="20 % - Accent3 8 2" xfId="5197"/>
    <cellStyle name="20 % - Accent3 8 2 2" xfId="10478"/>
    <cellStyle name="20 % - Accent3 8 2 2 2" xfId="11378"/>
    <cellStyle name="20 % - Accent3 8 2 3" xfId="11377"/>
    <cellStyle name="20 % - Accent3 8 3" xfId="7837"/>
    <cellStyle name="20 % - Accent3 8 3 2" xfId="11379"/>
    <cellStyle name="20 % - Accent3 8 4" xfId="11376"/>
    <cellStyle name="20 % - Accent3 9" xfId="2731"/>
    <cellStyle name="20 % - Accent3 9 2" xfId="8013"/>
    <cellStyle name="20 % - Accent3 9 2 2" xfId="11381"/>
    <cellStyle name="20 % - Accent3 9 3" xfId="11380"/>
    <cellStyle name="20 % - Accent4" xfId="37" builtinId="42" customBuiltin="1"/>
    <cellStyle name="20 % - Accent4 10" xfId="5375"/>
    <cellStyle name="20 % - Accent4 10 2" xfId="11382"/>
    <cellStyle name="20 % - Accent4 2" xfId="93"/>
    <cellStyle name="20 % - Accent4 2 10" xfId="11383"/>
    <cellStyle name="20 % - Accent4 2 2" xfId="243"/>
    <cellStyle name="20 % - Accent4 2 2 2" xfId="427"/>
    <cellStyle name="20 % - Accent4 2 2 2 2" xfId="776"/>
    <cellStyle name="20 % - Accent4 2 2 2 2 2" xfId="2008"/>
    <cellStyle name="20 % - Accent4 2 2 2 2 2 2" xfId="4650"/>
    <cellStyle name="20 % - Accent4 2 2 2 2 2 2 2" xfId="9931"/>
    <cellStyle name="20 % - Accent4 2 2 2 2 2 2 2 2" xfId="11389"/>
    <cellStyle name="20 % - Accent4 2 2 2 2 2 2 3" xfId="11388"/>
    <cellStyle name="20 % - Accent4 2 2 2 2 2 3" xfId="7290"/>
    <cellStyle name="20 % - Accent4 2 2 2 2 2 3 2" xfId="11390"/>
    <cellStyle name="20 % - Accent4 2 2 2 2 2 4" xfId="11387"/>
    <cellStyle name="20 % - Accent4 2 2 2 2 3" xfId="3418"/>
    <cellStyle name="20 % - Accent4 2 2 2 2 3 2" xfId="8699"/>
    <cellStyle name="20 % - Accent4 2 2 2 2 3 2 2" xfId="11392"/>
    <cellStyle name="20 % - Accent4 2 2 2 2 3 3" xfId="11391"/>
    <cellStyle name="20 % - Accent4 2 2 2 2 4" xfId="6058"/>
    <cellStyle name="20 % - Accent4 2 2 2 2 4 2" xfId="11393"/>
    <cellStyle name="20 % - Accent4 2 2 2 2 5" xfId="11386"/>
    <cellStyle name="20 % - Accent4 2 2 2 3" xfId="1128"/>
    <cellStyle name="20 % - Accent4 2 2 2 3 2" xfId="2360"/>
    <cellStyle name="20 % - Accent4 2 2 2 3 2 2" xfId="5002"/>
    <cellStyle name="20 % - Accent4 2 2 2 3 2 2 2" xfId="10283"/>
    <cellStyle name="20 % - Accent4 2 2 2 3 2 2 2 2" xfId="11397"/>
    <cellStyle name="20 % - Accent4 2 2 2 3 2 2 3" xfId="11396"/>
    <cellStyle name="20 % - Accent4 2 2 2 3 2 3" xfId="7642"/>
    <cellStyle name="20 % - Accent4 2 2 2 3 2 3 2" xfId="11398"/>
    <cellStyle name="20 % - Accent4 2 2 2 3 2 4" xfId="11395"/>
    <cellStyle name="20 % - Accent4 2 2 2 3 3" xfId="3770"/>
    <cellStyle name="20 % - Accent4 2 2 2 3 3 2" xfId="9051"/>
    <cellStyle name="20 % - Accent4 2 2 2 3 3 2 2" xfId="11400"/>
    <cellStyle name="20 % - Accent4 2 2 2 3 3 3" xfId="11399"/>
    <cellStyle name="20 % - Accent4 2 2 2 3 4" xfId="6410"/>
    <cellStyle name="20 % - Accent4 2 2 2 3 4 2" xfId="11401"/>
    <cellStyle name="20 % - Accent4 2 2 2 3 5" xfId="11394"/>
    <cellStyle name="20 % - Accent4 2 2 2 4" xfId="1656"/>
    <cellStyle name="20 % - Accent4 2 2 2 4 2" xfId="4298"/>
    <cellStyle name="20 % - Accent4 2 2 2 4 2 2" xfId="9579"/>
    <cellStyle name="20 % - Accent4 2 2 2 4 2 2 2" xfId="11404"/>
    <cellStyle name="20 % - Accent4 2 2 2 4 2 3" xfId="11403"/>
    <cellStyle name="20 % - Accent4 2 2 2 4 3" xfId="6938"/>
    <cellStyle name="20 % - Accent4 2 2 2 4 3 2" xfId="11405"/>
    <cellStyle name="20 % - Accent4 2 2 2 4 4" xfId="11402"/>
    <cellStyle name="20 % - Accent4 2 2 2 5" xfId="3065"/>
    <cellStyle name="20 % - Accent4 2 2 2 5 2" xfId="8347"/>
    <cellStyle name="20 % - Accent4 2 2 2 5 2 2" xfId="11407"/>
    <cellStyle name="20 % - Accent4 2 2 2 5 3" xfId="11406"/>
    <cellStyle name="20 % - Accent4 2 2 2 6" xfId="5706"/>
    <cellStyle name="20 % - Accent4 2 2 2 6 2" xfId="11408"/>
    <cellStyle name="20 % - Accent4 2 2 2 7" xfId="11385"/>
    <cellStyle name="20 % - Accent4 2 2 3" xfId="599"/>
    <cellStyle name="20 % - Accent4 2 2 3 2" xfId="1304"/>
    <cellStyle name="20 % - Accent4 2 2 3 2 2" xfId="2536"/>
    <cellStyle name="20 % - Accent4 2 2 3 2 2 2" xfId="5178"/>
    <cellStyle name="20 % - Accent4 2 2 3 2 2 2 2" xfId="10459"/>
    <cellStyle name="20 % - Accent4 2 2 3 2 2 2 2 2" xfId="11413"/>
    <cellStyle name="20 % - Accent4 2 2 3 2 2 2 3" xfId="11412"/>
    <cellStyle name="20 % - Accent4 2 2 3 2 2 3" xfId="7818"/>
    <cellStyle name="20 % - Accent4 2 2 3 2 2 3 2" xfId="11414"/>
    <cellStyle name="20 % - Accent4 2 2 3 2 2 4" xfId="11411"/>
    <cellStyle name="20 % - Accent4 2 2 3 2 3" xfId="3946"/>
    <cellStyle name="20 % - Accent4 2 2 3 2 3 2" xfId="9227"/>
    <cellStyle name="20 % - Accent4 2 2 3 2 3 2 2" xfId="11416"/>
    <cellStyle name="20 % - Accent4 2 2 3 2 3 3" xfId="11415"/>
    <cellStyle name="20 % - Accent4 2 2 3 2 4" xfId="6586"/>
    <cellStyle name="20 % - Accent4 2 2 3 2 4 2" xfId="11417"/>
    <cellStyle name="20 % - Accent4 2 2 3 2 5" xfId="11410"/>
    <cellStyle name="20 % - Accent4 2 2 3 3" xfId="1832"/>
    <cellStyle name="20 % - Accent4 2 2 3 3 2" xfId="4474"/>
    <cellStyle name="20 % - Accent4 2 2 3 3 2 2" xfId="9755"/>
    <cellStyle name="20 % - Accent4 2 2 3 3 2 2 2" xfId="11420"/>
    <cellStyle name="20 % - Accent4 2 2 3 3 2 3" xfId="11419"/>
    <cellStyle name="20 % - Accent4 2 2 3 3 3" xfId="7114"/>
    <cellStyle name="20 % - Accent4 2 2 3 3 3 2" xfId="11421"/>
    <cellStyle name="20 % - Accent4 2 2 3 3 4" xfId="11418"/>
    <cellStyle name="20 % - Accent4 2 2 3 4" xfId="3241"/>
    <cellStyle name="20 % - Accent4 2 2 3 4 2" xfId="8523"/>
    <cellStyle name="20 % - Accent4 2 2 3 4 2 2" xfId="11423"/>
    <cellStyle name="20 % - Accent4 2 2 3 4 3" xfId="11422"/>
    <cellStyle name="20 % - Accent4 2 2 3 5" xfId="5882"/>
    <cellStyle name="20 % - Accent4 2 2 3 5 2" xfId="11424"/>
    <cellStyle name="20 % - Accent4 2 2 3 6" xfId="11409"/>
    <cellStyle name="20 % - Accent4 2 2 4" xfId="952"/>
    <cellStyle name="20 % - Accent4 2 2 4 2" xfId="2184"/>
    <cellStyle name="20 % - Accent4 2 2 4 2 2" xfId="4826"/>
    <cellStyle name="20 % - Accent4 2 2 4 2 2 2" xfId="10107"/>
    <cellStyle name="20 % - Accent4 2 2 4 2 2 2 2" xfId="11428"/>
    <cellStyle name="20 % - Accent4 2 2 4 2 2 3" xfId="11427"/>
    <cellStyle name="20 % - Accent4 2 2 4 2 3" xfId="7466"/>
    <cellStyle name="20 % - Accent4 2 2 4 2 3 2" xfId="11429"/>
    <cellStyle name="20 % - Accent4 2 2 4 2 4" xfId="11426"/>
    <cellStyle name="20 % - Accent4 2 2 4 3" xfId="3594"/>
    <cellStyle name="20 % - Accent4 2 2 4 3 2" xfId="8875"/>
    <cellStyle name="20 % - Accent4 2 2 4 3 2 2" xfId="11431"/>
    <cellStyle name="20 % - Accent4 2 2 4 3 3" xfId="11430"/>
    <cellStyle name="20 % - Accent4 2 2 4 4" xfId="6234"/>
    <cellStyle name="20 % - Accent4 2 2 4 4 2" xfId="11432"/>
    <cellStyle name="20 % - Accent4 2 2 4 5" xfId="11425"/>
    <cellStyle name="20 % - Accent4 2 2 5" xfId="1480"/>
    <cellStyle name="20 % - Accent4 2 2 5 2" xfId="4122"/>
    <cellStyle name="20 % - Accent4 2 2 5 2 2" xfId="9403"/>
    <cellStyle name="20 % - Accent4 2 2 5 2 2 2" xfId="11435"/>
    <cellStyle name="20 % - Accent4 2 2 5 2 3" xfId="11434"/>
    <cellStyle name="20 % - Accent4 2 2 5 3" xfId="6762"/>
    <cellStyle name="20 % - Accent4 2 2 5 3 2" xfId="11436"/>
    <cellStyle name="20 % - Accent4 2 2 5 4" xfId="11433"/>
    <cellStyle name="20 % - Accent4 2 2 6" xfId="2712"/>
    <cellStyle name="20 % - Accent4 2 2 6 2" xfId="5354"/>
    <cellStyle name="20 % - Accent4 2 2 6 2 2" xfId="10635"/>
    <cellStyle name="20 % - Accent4 2 2 6 2 2 2" xfId="11439"/>
    <cellStyle name="20 % - Accent4 2 2 6 2 3" xfId="11438"/>
    <cellStyle name="20 % - Accent4 2 2 6 3" xfId="7994"/>
    <cellStyle name="20 % - Accent4 2 2 6 3 2" xfId="11440"/>
    <cellStyle name="20 % - Accent4 2 2 6 4" xfId="11437"/>
    <cellStyle name="20 % - Accent4 2 2 7" xfId="2889"/>
    <cellStyle name="20 % - Accent4 2 2 7 2" xfId="8171"/>
    <cellStyle name="20 % - Accent4 2 2 7 2 2" xfId="11442"/>
    <cellStyle name="20 % - Accent4 2 2 7 3" xfId="11441"/>
    <cellStyle name="20 % - Accent4 2 2 8" xfId="5530"/>
    <cellStyle name="20 % - Accent4 2 2 8 2" xfId="11443"/>
    <cellStyle name="20 % - Accent4 2 2 9" xfId="11384"/>
    <cellStyle name="20 % - Accent4 2 3" xfId="340"/>
    <cellStyle name="20 % - Accent4 2 3 2" xfId="689"/>
    <cellStyle name="20 % - Accent4 2 3 2 2" xfId="1921"/>
    <cellStyle name="20 % - Accent4 2 3 2 2 2" xfId="4563"/>
    <cellStyle name="20 % - Accent4 2 3 2 2 2 2" xfId="9844"/>
    <cellStyle name="20 % - Accent4 2 3 2 2 2 2 2" xfId="11448"/>
    <cellStyle name="20 % - Accent4 2 3 2 2 2 3" xfId="11447"/>
    <cellStyle name="20 % - Accent4 2 3 2 2 3" xfId="7203"/>
    <cellStyle name="20 % - Accent4 2 3 2 2 3 2" xfId="11449"/>
    <cellStyle name="20 % - Accent4 2 3 2 2 4" xfId="11446"/>
    <cellStyle name="20 % - Accent4 2 3 2 3" xfId="3331"/>
    <cellStyle name="20 % - Accent4 2 3 2 3 2" xfId="8612"/>
    <cellStyle name="20 % - Accent4 2 3 2 3 2 2" xfId="11451"/>
    <cellStyle name="20 % - Accent4 2 3 2 3 3" xfId="11450"/>
    <cellStyle name="20 % - Accent4 2 3 2 4" xfId="5971"/>
    <cellStyle name="20 % - Accent4 2 3 2 4 2" xfId="11452"/>
    <cellStyle name="20 % - Accent4 2 3 2 5" xfId="11445"/>
    <cellStyle name="20 % - Accent4 2 3 3" xfId="1041"/>
    <cellStyle name="20 % - Accent4 2 3 3 2" xfId="2273"/>
    <cellStyle name="20 % - Accent4 2 3 3 2 2" xfId="4915"/>
    <cellStyle name="20 % - Accent4 2 3 3 2 2 2" xfId="10196"/>
    <cellStyle name="20 % - Accent4 2 3 3 2 2 2 2" xfId="11456"/>
    <cellStyle name="20 % - Accent4 2 3 3 2 2 3" xfId="11455"/>
    <cellStyle name="20 % - Accent4 2 3 3 2 3" xfId="7555"/>
    <cellStyle name="20 % - Accent4 2 3 3 2 3 2" xfId="11457"/>
    <cellStyle name="20 % - Accent4 2 3 3 2 4" xfId="11454"/>
    <cellStyle name="20 % - Accent4 2 3 3 3" xfId="3683"/>
    <cellStyle name="20 % - Accent4 2 3 3 3 2" xfId="8964"/>
    <cellStyle name="20 % - Accent4 2 3 3 3 2 2" xfId="11459"/>
    <cellStyle name="20 % - Accent4 2 3 3 3 3" xfId="11458"/>
    <cellStyle name="20 % - Accent4 2 3 3 4" xfId="6323"/>
    <cellStyle name="20 % - Accent4 2 3 3 4 2" xfId="11460"/>
    <cellStyle name="20 % - Accent4 2 3 3 5" xfId="11453"/>
    <cellStyle name="20 % - Accent4 2 3 4" xfId="1569"/>
    <cellStyle name="20 % - Accent4 2 3 4 2" xfId="4211"/>
    <cellStyle name="20 % - Accent4 2 3 4 2 2" xfId="9492"/>
    <cellStyle name="20 % - Accent4 2 3 4 2 2 2" xfId="11463"/>
    <cellStyle name="20 % - Accent4 2 3 4 2 3" xfId="11462"/>
    <cellStyle name="20 % - Accent4 2 3 4 3" xfId="6851"/>
    <cellStyle name="20 % - Accent4 2 3 4 3 2" xfId="11464"/>
    <cellStyle name="20 % - Accent4 2 3 4 4" xfId="11461"/>
    <cellStyle name="20 % - Accent4 2 3 5" xfId="2978"/>
    <cellStyle name="20 % - Accent4 2 3 5 2" xfId="8260"/>
    <cellStyle name="20 % - Accent4 2 3 5 2 2" xfId="11466"/>
    <cellStyle name="20 % - Accent4 2 3 5 3" xfId="11465"/>
    <cellStyle name="20 % - Accent4 2 3 6" xfId="5619"/>
    <cellStyle name="20 % - Accent4 2 3 6 2" xfId="11467"/>
    <cellStyle name="20 % - Accent4 2 3 7" xfId="11444"/>
    <cellStyle name="20 % - Accent4 2 4" xfId="514"/>
    <cellStyle name="20 % - Accent4 2 4 2" xfId="1217"/>
    <cellStyle name="20 % - Accent4 2 4 2 2" xfId="2449"/>
    <cellStyle name="20 % - Accent4 2 4 2 2 2" xfId="5091"/>
    <cellStyle name="20 % - Accent4 2 4 2 2 2 2" xfId="10372"/>
    <cellStyle name="20 % - Accent4 2 4 2 2 2 2 2" xfId="11472"/>
    <cellStyle name="20 % - Accent4 2 4 2 2 2 3" xfId="11471"/>
    <cellStyle name="20 % - Accent4 2 4 2 2 3" xfId="7731"/>
    <cellStyle name="20 % - Accent4 2 4 2 2 3 2" xfId="11473"/>
    <cellStyle name="20 % - Accent4 2 4 2 2 4" xfId="11470"/>
    <cellStyle name="20 % - Accent4 2 4 2 3" xfId="3859"/>
    <cellStyle name="20 % - Accent4 2 4 2 3 2" xfId="9140"/>
    <cellStyle name="20 % - Accent4 2 4 2 3 2 2" xfId="11475"/>
    <cellStyle name="20 % - Accent4 2 4 2 3 3" xfId="11474"/>
    <cellStyle name="20 % - Accent4 2 4 2 4" xfId="6499"/>
    <cellStyle name="20 % - Accent4 2 4 2 4 2" xfId="11476"/>
    <cellStyle name="20 % - Accent4 2 4 2 5" xfId="11469"/>
    <cellStyle name="20 % - Accent4 2 4 3" xfId="1745"/>
    <cellStyle name="20 % - Accent4 2 4 3 2" xfId="4387"/>
    <cellStyle name="20 % - Accent4 2 4 3 2 2" xfId="9668"/>
    <cellStyle name="20 % - Accent4 2 4 3 2 2 2" xfId="11479"/>
    <cellStyle name="20 % - Accent4 2 4 3 2 3" xfId="11478"/>
    <cellStyle name="20 % - Accent4 2 4 3 3" xfId="7027"/>
    <cellStyle name="20 % - Accent4 2 4 3 3 2" xfId="11480"/>
    <cellStyle name="20 % - Accent4 2 4 3 4" xfId="11477"/>
    <cellStyle name="20 % - Accent4 2 4 4" xfId="3154"/>
    <cellStyle name="20 % - Accent4 2 4 4 2" xfId="8436"/>
    <cellStyle name="20 % - Accent4 2 4 4 2 2" xfId="11482"/>
    <cellStyle name="20 % - Accent4 2 4 4 3" xfId="11481"/>
    <cellStyle name="20 % - Accent4 2 4 5" xfId="5795"/>
    <cellStyle name="20 % - Accent4 2 4 5 2" xfId="11483"/>
    <cellStyle name="20 % - Accent4 2 4 6" xfId="11468"/>
    <cellStyle name="20 % - Accent4 2 5" xfId="865"/>
    <cellStyle name="20 % - Accent4 2 5 2" xfId="2097"/>
    <cellStyle name="20 % - Accent4 2 5 2 2" xfId="4739"/>
    <cellStyle name="20 % - Accent4 2 5 2 2 2" xfId="10020"/>
    <cellStyle name="20 % - Accent4 2 5 2 2 2 2" xfId="11487"/>
    <cellStyle name="20 % - Accent4 2 5 2 2 3" xfId="11486"/>
    <cellStyle name="20 % - Accent4 2 5 2 3" xfId="7379"/>
    <cellStyle name="20 % - Accent4 2 5 2 3 2" xfId="11488"/>
    <cellStyle name="20 % - Accent4 2 5 2 4" xfId="11485"/>
    <cellStyle name="20 % - Accent4 2 5 3" xfId="3507"/>
    <cellStyle name="20 % - Accent4 2 5 3 2" xfId="8788"/>
    <cellStyle name="20 % - Accent4 2 5 3 2 2" xfId="11490"/>
    <cellStyle name="20 % - Accent4 2 5 3 3" xfId="11489"/>
    <cellStyle name="20 % - Accent4 2 5 4" xfId="6147"/>
    <cellStyle name="20 % - Accent4 2 5 4 2" xfId="11491"/>
    <cellStyle name="20 % - Accent4 2 5 5" xfId="11484"/>
    <cellStyle name="20 % - Accent4 2 6" xfId="1393"/>
    <cellStyle name="20 % - Accent4 2 6 2" xfId="4035"/>
    <cellStyle name="20 % - Accent4 2 6 2 2" xfId="9316"/>
    <cellStyle name="20 % - Accent4 2 6 2 2 2" xfId="11494"/>
    <cellStyle name="20 % - Accent4 2 6 2 3" xfId="11493"/>
    <cellStyle name="20 % - Accent4 2 6 3" xfId="6675"/>
    <cellStyle name="20 % - Accent4 2 6 3 2" xfId="11495"/>
    <cellStyle name="20 % - Accent4 2 6 4" xfId="11492"/>
    <cellStyle name="20 % - Accent4 2 7" xfId="2625"/>
    <cellStyle name="20 % - Accent4 2 7 2" xfId="5267"/>
    <cellStyle name="20 % - Accent4 2 7 2 2" xfId="10548"/>
    <cellStyle name="20 % - Accent4 2 7 2 2 2" xfId="11498"/>
    <cellStyle name="20 % - Accent4 2 7 2 3" xfId="11497"/>
    <cellStyle name="20 % - Accent4 2 7 3" xfId="7907"/>
    <cellStyle name="20 % - Accent4 2 7 3 2" xfId="11499"/>
    <cellStyle name="20 % - Accent4 2 7 4" xfId="11496"/>
    <cellStyle name="20 % - Accent4 2 8" xfId="2802"/>
    <cellStyle name="20 % - Accent4 2 8 2" xfId="8084"/>
    <cellStyle name="20 % - Accent4 2 8 2 2" xfId="11501"/>
    <cellStyle name="20 % - Accent4 2 8 3" xfId="11500"/>
    <cellStyle name="20 % - Accent4 2 9" xfId="5443"/>
    <cellStyle name="20 % - Accent4 2 9 2" xfId="11502"/>
    <cellStyle name="20 % - Accent4 3" xfId="179"/>
    <cellStyle name="20 % - Accent4 3 2" xfId="364"/>
    <cellStyle name="20 % - Accent4 3 2 2" xfId="713"/>
    <cellStyle name="20 % - Accent4 3 2 2 2" xfId="1945"/>
    <cellStyle name="20 % - Accent4 3 2 2 2 2" xfId="4587"/>
    <cellStyle name="20 % - Accent4 3 2 2 2 2 2" xfId="9868"/>
    <cellStyle name="20 % - Accent4 3 2 2 2 2 2 2" xfId="11508"/>
    <cellStyle name="20 % - Accent4 3 2 2 2 2 3" xfId="11507"/>
    <cellStyle name="20 % - Accent4 3 2 2 2 3" xfId="7227"/>
    <cellStyle name="20 % - Accent4 3 2 2 2 3 2" xfId="11509"/>
    <cellStyle name="20 % - Accent4 3 2 2 2 4" xfId="11506"/>
    <cellStyle name="20 % - Accent4 3 2 2 3" xfId="3355"/>
    <cellStyle name="20 % - Accent4 3 2 2 3 2" xfId="8636"/>
    <cellStyle name="20 % - Accent4 3 2 2 3 2 2" xfId="11511"/>
    <cellStyle name="20 % - Accent4 3 2 2 3 3" xfId="11510"/>
    <cellStyle name="20 % - Accent4 3 2 2 4" xfId="5995"/>
    <cellStyle name="20 % - Accent4 3 2 2 4 2" xfId="11512"/>
    <cellStyle name="20 % - Accent4 3 2 2 5" xfId="11505"/>
    <cellStyle name="20 % - Accent4 3 2 3" xfId="1065"/>
    <cellStyle name="20 % - Accent4 3 2 3 2" xfId="2297"/>
    <cellStyle name="20 % - Accent4 3 2 3 2 2" xfId="4939"/>
    <cellStyle name="20 % - Accent4 3 2 3 2 2 2" xfId="10220"/>
    <cellStyle name="20 % - Accent4 3 2 3 2 2 2 2" xfId="11516"/>
    <cellStyle name="20 % - Accent4 3 2 3 2 2 3" xfId="11515"/>
    <cellStyle name="20 % - Accent4 3 2 3 2 3" xfId="7579"/>
    <cellStyle name="20 % - Accent4 3 2 3 2 3 2" xfId="11517"/>
    <cellStyle name="20 % - Accent4 3 2 3 2 4" xfId="11514"/>
    <cellStyle name="20 % - Accent4 3 2 3 3" xfId="3707"/>
    <cellStyle name="20 % - Accent4 3 2 3 3 2" xfId="8988"/>
    <cellStyle name="20 % - Accent4 3 2 3 3 2 2" xfId="11519"/>
    <cellStyle name="20 % - Accent4 3 2 3 3 3" xfId="11518"/>
    <cellStyle name="20 % - Accent4 3 2 3 4" xfId="6347"/>
    <cellStyle name="20 % - Accent4 3 2 3 4 2" xfId="11520"/>
    <cellStyle name="20 % - Accent4 3 2 3 5" xfId="11513"/>
    <cellStyle name="20 % - Accent4 3 2 4" xfId="1593"/>
    <cellStyle name="20 % - Accent4 3 2 4 2" xfId="4235"/>
    <cellStyle name="20 % - Accent4 3 2 4 2 2" xfId="9516"/>
    <cellStyle name="20 % - Accent4 3 2 4 2 2 2" xfId="11523"/>
    <cellStyle name="20 % - Accent4 3 2 4 2 3" xfId="11522"/>
    <cellStyle name="20 % - Accent4 3 2 4 3" xfId="6875"/>
    <cellStyle name="20 % - Accent4 3 2 4 3 2" xfId="11524"/>
    <cellStyle name="20 % - Accent4 3 2 4 4" xfId="11521"/>
    <cellStyle name="20 % - Accent4 3 2 5" xfId="3002"/>
    <cellStyle name="20 % - Accent4 3 2 5 2" xfId="8284"/>
    <cellStyle name="20 % - Accent4 3 2 5 2 2" xfId="11526"/>
    <cellStyle name="20 % - Accent4 3 2 5 3" xfId="11525"/>
    <cellStyle name="20 % - Accent4 3 2 6" xfId="5643"/>
    <cellStyle name="20 % - Accent4 3 2 6 2" xfId="11527"/>
    <cellStyle name="20 % - Accent4 3 2 7" xfId="11504"/>
    <cellStyle name="20 % - Accent4 3 3" xfId="538"/>
    <cellStyle name="20 % - Accent4 3 3 2" xfId="1241"/>
    <cellStyle name="20 % - Accent4 3 3 2 2" xfId="2473"/>
    <cellStyle name="20 % - Accent4 3 3 2 2 2" xfId="5115"/>
    <cellStyle name="20 % - Accent4 3 3 2 2 2 2" xfId="10396"/>
    <cellStyle name="20 % - Accent4 3 3 2 2 2 2 2" xfId="11532"/>
    <cellStyle name="20 % - Accent4 3 3 2 2 2 3" xfId="11531"/>
    <cellStyle name="20 % - Accent4 3 3 2 2 3" xfId="7755"/>
    <cellStyle name="20 % - Accent4 3 3 2 2 3 2" xfId="11533"/>
    <cellStyle name="20 % - Accent4 3 3 2 2 4" xfId="11530"/>
    <cellStyle name="20 % - Accent4 3 3 2 3" xfId="3883"/>
    <cellStyle name="20 % - Accent4 3 3 2 3 2" xfId="9164"/>
    <cellStyle name="20 % - Accent4 3 3 2 3 2 2" xfId="11535"/>
    <cellStyle name="20 % - Accent4 3 3 2 3 3" xfId="11534"/>
    <cellStyle name="20 % - Accent4 3 3 2 4" xfId="6523"/>
    <cellStyle name="20 % - Accent4 3 3 2 4 2" xfId="11536"/>
    <cellStyle name="20 % - Accent4 3 3 2 5" xfId="11529"/>
    <cellStyle name="20 % - Accent4 3 3 3" xfId="1769"/>
    <cellStyle name="20 % - Accent4 3 3 3 2" xfId="4411"/>
    <cellStyle name="20 % - Accent4 3 3 3 2 2" xfId="9692"/>
    <cellStyle name="20 % - Accent4 3 3 3 2 2 2" xfId="11539"/>
    <cellStyle name="20 % - Accent4 3 3 3 2 3" xfId="11538"/>
    <cellStyle name="20 % - Accent4 3 3 3 3" xfId="7051"/>
    <cellStyle name="20 % - Accent4 3 3 3 3 2" xfId="11540"/>
    <cellStyle name="20 % - Accent4 3 3 3 4" xfId="11537"/>
    <cellStyle name="20 % - Accent4 3 3 4" xfId="3178"/>
    <cellStyle name="20 % - Accent4 3 3 4 2" xfId="8460"/>
    <cellStyle name="20 % - Accent4 3 3 4 2 2" xfId="11542"/>
    <cellStyle name="20 % - Accent4 3 3 4 3" xfId="11541"/>
    <cellStyle name="20 % - Accent4 3 3 5" xfId="5819"/>
    <cellStyle name="20 % - Accent4 3 3 5 2" xfId="11543"/>
    <cellStyle name="20 % - Accent4 3 3 6" xfId="11528"/>
    <cellStyle name="20 % - Accent4 3 4" xfId="889"/>
    <cellStyle name="20 % - Accent4 3 4 2" xfId="2121"/>
    <cellStyle name="20 % - Accent4 3 4 2 2" xfId="4763"/>
    <cellStyle name="20 % - Accent4 3 4 2 2 2" xfId="10044"/>
    <cellStyle name="20 % - Accent4 3 4 2 2 2 2" xfId="11547"/>
    <cellStyle name="20 % - Accent4 3 4 2 2 3" xfId="11546"/>
    <cellStyle name="20 % - Accent4 3 4 2 3" xfId="7403"/>
    <cellStyle name="20 % - Accent4 3 4 2 3 2" xfId="11548"/>
    <cellStyle name="20 % - Accent4 3 4 2 4" xfId="11545"/>
    <cellStyle name="20 % - Accent4 3 4 3" xfId="3531"/>
    <cellStyle name="20 % - Accent4 3 4 3 2" xfId="8812"/>
    <cellStyle name="20 % - Accent4 3 4 3 2 2" xfId="11550"/>
    <cellStyle name="20 % - Accent4 3 4 3 3" xfId="11549"/>
    <cellStyle name="20 % - Accent4 3 4 4" xfId="6171"/>
    <cellStyle name="20 % - Accent4 3 4 4 2" xfId="11551"/>
    <cellStyle name="20 % - Accent4 3 4 5" xfId="11544"/>
    <cellStyle name="20 % - Accent4 3 5" xfId="1417"/>
    <cellStyle name="20 % - Accent4 3 5 2" xfId="4059"/>
    <cellStyle name="20 % - Accent4 3 5 2 2" xfId="9340"/>
    <cellStyle name="20 % - Accent4 3 5 2 2 2" xfId="11554"/>
    <cellStyle name="20 % - Accent4 3 5 2 3" xfId="11553"/>
    <cellStyle name="20 % - Accent4 3 5 3" xfId="6699"/>
    <cellStyle name="20 % - Accent4 3 5 3 2" xfId="11555"/>
    <cellStyle name="20 % - Accent4 3 5 4" xfId="11552"/>
    <cellStyle name="20 % - Accent4 3 6" xfId="2649"/>
    <cellStyle name="20 % - Accent4 3 6 2" xfId="5291"/>
    <cellStyle name="20 % - Accent4 3 6 2 2" xfId="10572"/>
    <cellStyle name="20 % - Accent4 3 6 2 2 2" xfId="11558"/>
    <cellStyle name="20 % - Accent4 3 6 2 3" xfId="11557"/>
    <cellStyle name="20 % - Accent4 3 6 3" xfId="7931"/>
    <cellStyle name="20 % - Accent4 3 6 3 2" xfId="11559"/>
    <cellStyle name="20 % - Accent4 3 6 4" xfId="11556"/>
    <cellStyle name="20 % - Accent4 3 7" xfId="2826"/>
    <cellStyle name="20 % - Accent4 3 7 2" xfId="8108"/>
    <cellStyle name="20 % - Accent4 3 7 2 2" xfId="11561"/>
    <cellStyle name="20 % - Accent4 3 7 3" xfId="11560"/>
    <cellStyle name="20 % - Accent4 3 8" xfId="5467"/>
    <cellStyle name="20 % - Accent4 3 8 2" xfId="11562"/>
    <cellStyle name="20 % - Accent4 3 9" xfId="11503"/>
    <cellStyle name="20 % - Accent4 4" xfId="276"/>
    <cellStyle name="20 % - Accent4 4 2" xfId="624"/>
    <cellStyle name="20 % - Accent4 4 2 2" xfId="1856"/>
    <cellStyle name="20 % - Accent4 4 2 2 2" xfId="4498"/>
    <cellStyle name="20 % - Accent4 4 2 2 2 2" xfId="9779"/>
    <cellStyle name="20 % - Accent4 4 2 2 2 2 2" xfId="11567"/>
    <cellStyle name="20 % - Accent4 4 2 2 2 3" xfId="11566"/>
    <cellStyle name="20 % - Accent4 4 2 2 3" xfId="7138"/>
    <cellStyle name="20 % - Accent4 4 2 2 3 2" xfId="11568"/>
    <cellStyle name="20 % - Accent4 4 2 2 4" xfId="11565"/>
    <cellStyle name="20 % - Accent4 4 2 3" xfId="3266"/>
    <cellStyle name="20 % - Accent4 4 2 3 2" xfId="8547"/>
    <cellStyle name="20 % - Accent4 4 2 3 2 2" xfId="11570"/>
    <cellStyle name="20 % - Accent4 4 2 3 3" xfId="11569"/>
    <cellStyle name="20 % - Accent4 4 2 4" xfId="5906"/>
    <cellStyle name="20 % - Accent4 4 2 4 2" xfId="11571"/>
    <cellStyle name="20 % - Accent4 4 2 5" xfId="11564"/>
    <cellStyle name="20 % - Accent4 4 3" xfId="976"/>
    <cellStyle name="20 % - Accent4 4 3 2" xfId="2208"/>
    <cellStyle name="20 % - Accent4 4 3 2 2" xfId="4850"/>
    <cellStyle name="20 % - Accent4 4 3 2 2 2" xfId="10131"/>
    <cellStyle name="20 % - Accent4 4 3 2 2 2 2" xfId="11575"/>
    <cellStyle name="20 % - Accent4 4 3 2 2 3" xfId="11574"/>
    <cellStyle name="20 % - Accent4 4 3 2 3" xfId="7490"/>
    <cellStyle name="20 % - Accent4 4 3 2 3 2" xfId="11576"/>
    <cellStyle name="20 % - Accent4 4 3 2 4" xfId="11573"/>
    <cellStyle name="20 % - Accent4 4 3 3" xfId="3618"/>
    <cellStyle name="20 % - Accent4 4 3 3 2" xfId="8899"/>
    <cellStyle name="20 % - Accent4 4 3 3 2 2" xfId="11578"/>
    <cellStyle name="20 % - Accent4 4 3 3 3" xfId="11577"/>
    <cellStyle name="20 % - Accent4 4 3 4" xfId="6258"/>
    <cellStyle name="20 % - Accent4 4 3 4 2" xfId="11579"/>
    <cellStyle name="20 % - Accent4 4 3 5" xfId="11572"/>
    <cellStyle name="20 % - Accent4 4 4" xfId="1504"/>
    <cellStyle name="20 % - Accent4 4 4 2" xfId="4146"/>
    <cellStyle name="20 % - Accent4 4 4 2 2" xfId="9427"/>
    <cellStyle name="20 % - Accent4 4 4 2 2 2" xfId="11582"/>
    <cellStyle name="20 % - Accent4 4 4 2 3" xfId="11581"/>
    <cellStyle name="20 % - Accent4 4 4 3" xfId="6786"/>
    <cellStyle name="20 % - Accent4 4 4 3 2" xfId="11583"/>
    <cellStyle name="20 % - Accent4 4 4 4" xfId="11580"/>
    <cellStyle name="20 % - Accent4 4 5" xfId="2913"/>
    <cellStyle name="20 % - Accent4 4 5 2" xfId="8195"/>
    <cellStyle name="20 % - Accent4 4 5 2 2" xfId="11585"/>
    <cellStyle name="20 % - Accent4 4 5 3" xfId="11584"/>
    <cellStyle name="20 % - Accent4 4 6" xfId="5554"/>
    <cellStyle name="20 % - Accent4 4 6 2" xfId="11586"/>
    <cellStyle name="20 % - Accent4 4 7" xfId="11563"/>
    <cellStyle name="20 % - Accent4 5" xfId="448"/>
    <cellStyle name="20 % - Accent4 5 2" xfId="1149"/>
    <cellStyle name="20 % - Accent4 5 2 2" xfId="2381"/>
    <cellStyle name="20 % - Accent4 5 2 2 2" xfId="5023"/>
    <cellStyle name="20 % - Accent4 5 2 2 2 2" xfId="10304"/>
    <cellStyle name="20 % - Accent4 5 2 2 2 2 2" xfId="11591"/>
    <cellStyle name="20 % - Accent4 5 2 2 2 3" xfId="11590"/>
    <cellStyle name="20 % - Accent4 5 2 2 3" xfId="7663"/>
    <cellStyle name="20 % - Accent4 5 2 2 3 2" xfId="11592"/>
    <cellStyle name="20 % - Accent4 5 2 2 4" xfId="11589"/>
    <cellStyle name="20 % - Accent4 5 2 3" xfId="3791"/>
    <cellStyle name="20 % - Accent4 5 2 3 2" xfId="9072"/>
    <cellStyle name="20 % - Accent4 5 2 3 2 2" xfId="11594"/>
    <cellStyle name="20 % - Accent4 5 2 3 3" xfId="11593"/>
    <cellStyle name="20 % - Accent4 5 2 4" xfId="6431"/>
    <cellStyle name="20 % - Accent4 5 2 4 2" xfId="11595"/>
    <cellStyle name="20 % - Accent4 5 2 5" xfId="11588"/>
    <cellStyle name="20 % - Accent4 5 3" xfId="1677"/>
    <cellStyle name="20 % - Accent4 5 3 2" xfId="4319"/>
    <cellStyle name="20 % - Accent4 5 3 2 2" xfId="9600"/>
    <cellStyle name="20 % - Accent4 5 3 2 2 2" xfId="11598"/>
    <cellStyle name="20 % - Accent4 5 3 2 3" xfId="11597"/>
    <cellStyle name="20 % - Accent4 5 3 3" xfId="6959"/>
    <cellStyle name="20 % - Accent4 5 3 3 2" xfId="11599"/>
    <cellStyle name="20 % - Accent4 5 3 4" xfId="11596"/>
    <cellStyle name="20 % - Accent4 5 4" xfId="3086"/>
    <cellStyle name="20 % - Accent4 5 4 2" xfId="8368"/>
    <cellStyle name="20 % - Accent4 5 4 2 2" xfId="11601"/>
    <cellStyle name="20 % - Accent4 5 4 3" xfId="11600"/>
    <cellStyle name="20 % - Accent4 5 5" xfId="5727"/>
    <cellStyle name="20 % - Accent4 5 5 2" xfId="11602"/>
    <cellStyle name="20 % - Accent4 5 6" xfId="11587"/>
    <cellStyle name="20 % - Accent4 6" xfId="797"/>
    <cellStyle name="20 % - Accent4 6 2" xfId="2029"/>
    <cellStyle name="20 % - Accent4 6 2 2" xfId="4671"/>
    <cellStyle name="20 % - Accent4 6 2 2 2" xfId="9952"/>
    <cellStyle name="20 % - Accent4 6 2 2 2 2" xfId="11606"/>
    <cellStyle name="20 % - Accent4 6 2 2 3" xfId="11605"/>
    <cellStyle name="20 % - Accent4 6 2 3" xfId="7311"/>
    <cellStyle name="20 % - Accent4 6 2 3 2" xfId="11607"/>
    <cellStyle name="20 % - Accent4 6 2 4" xfId="11604"/>
    <cellStyle name="20 % - Accent4 6 3" xfId="3439"/>
    <cellStyle name="20 % - Accent4 6 3 2" xfId="8720"/>
    <cellStyle name="20 % - Accent4 6 3 2 2" xfId="11609"/>
    <cellStyle name="20 % - Accent4 6 3 3" xfId="11608"/>
    <cellStyle name="20 % - Accent4 6 4" xfId="6079"/>
    <cellStyle name="20 % - Accent4 6 4 2" xfId="11610"/>
    <cellStyle name="20 % - Accent4 6 5" xfId="11603"/>
    <cellStyle name="20 % - Accent4 7" xfId="1328"/>
    <cellStyle name="20 % - Accent4 7 2" xfId="3970"/>
    <cellStyle name="20 % - Accent4 7 2 2" xfId="9251"/>
    <cellStyle name="20 % - Accent4 7 2 2 2" xfId="11613"/>
    <cellStyle name="20 % - Accent4 7 2 3" xfId="11612"/>
    <cellStyle name="20 % - Accent4 7 3" xfId="6610"/>
    <cellStyle name="20 % - Accent4 7 3 2" xfId="11614"/>
    <cellStyle name="20 % - Accent4 7 4" xfId="11611"/>
    <cellStyle name="20 % - Accent4 8" xfId="2557"/>
    <cellStyle name="20 % - Accent4 8 2" xfId="5199"/>
    <cellStyle name="20 % - Accent4 8 2 2" xfId="10480"/>
    <cellStyle name="20 % - Accent4 8 2 2 2" xfId="11617"/>
    <cellStyle name="20 % - Accent4 8 2 3" xfId="11616"/>
    <cellStyle name="20 % - Accent4 8 3" xfId="7839"/>
    <cellStyle name="20 % - Accent4 8 3 2" xfId="11618"/>
    <cellStyle name="20 % - Accent4 8 4" xfId="11615"/>
    <cellStyle name="20 % - Accent4 9" xfId="2733"/>
    <cellStyle name="20 % - Accent4 9 2" xfId="8015"/>
    <cellStyle name="20 % - Accent4 9 2 2" xfId="11620"/>
    <cellStyle name="20 % - Accent4 9 3" xfId="11619"/>
    <cellStyle name="20 % - Accent5" xfId="41" builtinId="46" customBuiltin="1"/>
    <cellStyle name="20 % - Accent5 10" xfId="5377"/>
    <cellStyle name="20 % - Accent5 10 2" xfId="11621"/>
    <cellStyle name="20 % - Accent5 2" xfId="97"/>
    <cellStyle name="20 % - Accent5 2 10" xfId="11622"/>
    <cellStyle name="20 % - Accent5 2 2" xfId="241"/>
    <cellStyle name="20 % - Accent5 2 2 2" xfId="425"/>
    <cellStyle name="20 % - Accent5 2 2 2 2" xfId="774"/>
    <cellStyle name="20 % - Accent5 2 2 2 2 2" xfId="2006"/>
    <cellStyle name="20 % - Accent5 2 2 2 2 2 2" xfId="4648"/>
    <cellStyle name="20 % - Accent5 2 2 2 2 2 2 2" xfId="9929"/>
    <cellStyle name="20 % - Accent5 2 2 2 2 2 2 2 2" xfId="11628"/>
    <cellStyle name="20 % - Accent5 2 2 2 2 2 2 3" xfId="11627"/>
    <cellStyle name="20 % - Accent5 2 2 2 2 2 3" xfId="7288"/>
    <cellStyle name="20 % - Accent5 2 2 2 2 2 3 2" xfId="11629"/>
    <cellStyle name="20 % - Accent5 2 2 2 2 2 4" xfId="11626"/>
    <cellStyle name="20 % - Accent5 2 2 2 2 3" xfId="3416"/>
    <cellStyle name="20 % - Accent5 2 2 2 2 3 2" xfId="8697"/>
    <cellStyle name="20 % - Accent5 2 2 2 2 3 2 2" xfId="11631"/>
    <cellStyle name="20 % - Accent5 2 2 2 2 3 3" xfId="11630"/>
    <cellStyle name="20 % - Accent5 2 2 2 2 4" xfId="6056"/>
    <cellStyle name="20 % - Accent5 2 2 2 2 4 2" xfId="11632"/>
    <cellStyle name="20 % - Accent5 2 2 2 2 5" xfId="11625"/>
    <cellStyle name="20 % - Accent5 2 2 2 3" xfId="1126"/>
    <cellStyle name="20 % - Accent5 2 2 2 3 2" xfId="2358"/>
    <cellStyle name="20 % - Accent5 2 2 2 3 2 2" xfId="5000"/>
    <cellStyle name="20 % - Accent5 2 2 2 3 2 2 2" xfId="10281"/>
    <cellStyle name="20 % - Accent5 2 2 2 3 2 2 2 2" xfId="11636"/>
    <cellStyle name="20 % - Accent5 2 2 2 3 2 2 3" xfId="11635"/>
    <cellStyle name="20 % - Accent5 2 2 2 3 2 3" xfId="7640"/>
    <cellStyle name="20 % - Accent5 2 2 2 3 2 3 2" xfId="11637"/>
    <cellStyle name="20 % - Accent5 2 2 2 3 2 4" xfId="11634"/>
    <cellStyle name="20 % - Accent5 2 2 2 3 3" xfId="3768"/>
    <cellStyle name="20 % - Accent5 2 2 2 3 3 2" xfId="9049"/>
    <cellStyle name="20 % - Accent5 2 2 2 3 3 2 2" xfId="11639"/>
    <cellStyle name="20 % - Accent5 2 2 2 3 3 3" xfId="11638"/>
    <cellStyle name="20 % - Accent5 2 2 2 3 4" xfId="6408"/>
    <cellStyle name="20 % - Accent5 2 2 2 3 4 2" xfId="11640"/>
    <cellStyle name="20 % - Accent5 2 2 2 3 5" xfId="11633"/>
    <cellStyle name="20 % - Accent5 2 2 2 4" xfId="1654"/>
    <cellStyle name="20 % - Accent5 2 2 2 4 2" xfId="4296"/>
    <cellStyle name="20 % - Accent5 2 2 2 4 2 2" xfId="9577"/>
    <cellStyle name="20 % - Accent5 2 2 2 4 2 2 2" xfId="11643"/>
    <cellStyle name="20 % - Accent5 2 2 2 4 2 3" xfId="11642"/>
    <cellStyle name="20 % - Accent5 2 2 2 4 3" xfId="6936"/>
    <cellStyle name="20 % - Accent5 2 2 2 4 3 2" xfId="11644"/>
    <cellStyle name="20 % - Accent5 2 2 2 4 4" xfId="11641"/>
    <cellStyle name="20 % - Accent5 2 2 2 5" xfId="3063"/>
    <cellStyle name="20 % - Accent5 2 2 2 5 2" xfId="8345"/>
    <cellStyle name="20 % - Accent5 2 2 2 5 2 2" xfId="11646"/>
    <cellStyle name="20 % - Accent5 2 2 2 5 3" xfId="11645"/>
    <cellStyle name="20 % - Accent5 2 2 2 6" xfId="5704"/>
    <cellStyle name="20 % - Accent5 2 2 2 6 2" xfId="11647"/>
    <cellStyle name="20 % - Accent5 2 2 2 7" xfId="11624"/>
    <cellStyle name="20 % - Accent5 2 2 3" xfId="597"/>
    <cellStyle name="20 % - Accent5 2 2 3 2" xfId="1302"/>
    <cellStyle name="20 % - Accent5 2 2 3 2 2" xfId="2534"/>
    <cellStyle name="20 % - Accent5 2 2 3 2 2 2" xfId="5176"/>
    <cellStyle name="20 % - Accent5 2 2 3 2 2 2 2" xfId="10457"/>
    <cellStyle name="20 % - Accent5 2 2 3 2 2 2 2 2" xfId="11652"/>
    <cellStyle name="20 % - Accent5 2 2 3 2 2 2 3" xfId="11651"/>
    <cellStyle name="20 % - Accent5 2 2 3 2 2 3" xfId="7816"/>
    <cellStyle name="20 % - Accent5 2 2 3 2 2 3 2" xfId="11653"/>
    <cellStyle name="20 % - Accent5 2 2 3 2 2 4" xfId="11650"/>
    <cellStyle name="20 % - Accent5 2 2 3 2 3" xfId="3944"/>
    <cellStyle name="20 % - Accent5 2 2 3 2 3 2" xfId="9225"/>
    <cellStyle name="20 % - Accent5 2 2 3 2 3 2 2" xfId="11655"/>
    <cellStyle name="20 % - Accent5 2 2 3 2 3 3" xfId="11654"/>
    <cellStyle name="20 % - Accent5 2 2 3 2 4" xfId="6584"/>
    <cellStyle name="20 % - Accent5 2 2 3 2 4 2" xfId="11656"/>
    <cellStyle name="20 % - Accent5 2 2 3 2 5" xfId="11649"/>
    <cellStyle name="20 % - Accent5 2 2 3 3" xfId="1830"/>
    <cellStyle name="20 % - Accent5 2 2 3 3 2" xfId="4472"/>
    <cellStyle name="20 % - Accent5 2 2 3 3 2 2" xfId="9753"/>
    <cellStyle name="20 % - Accent5 2 2 3 3 2 2 2" xfId="11659"/>
    <cellStyle name="20 % - Accent5 2 2 3 3 2 3" xfId="11658"/>
    <cellStyle name="20 % - Accent5 2 2 3 3 3" xfId="7112"/>
    <cellStyle name="20 % - Accent5 2 2 3 3 3 2" xfId="11660"/>
    <cellStyle name="20 % - Accent5 2 2 3 3 4" xfId="11657"/>
    <cellStyle name="20 % - Accent5 2 2 3 4" xfId="3239"/>
    <cellStyle name="20 % - Accent5 2 2 3 4 2" xfId="8521"/>
    <cellStyle name="20 % - Accent5 2 2 3 4 2 2" xfId="11662"/>
    <cellStyle name="20 % - Accent5 2 2 3 4 3" xfId="11661"/>
    <cellStyle name="20 % - Accent5 2 2 3 5" xfId="5880"/>
    <cellStyle name="20 % - Accent5 2 2 3 5 2" xfId="11663"/>
    <cellStyle name="20 % - Accent5 2 2 3 6" xfId="11648"/>
    <cellStyle name="20 % - Accent5 2 2 4" xfId="950"/>
    <cellStyle name="20 % - Accent5 2 2 4 2" xfId="2182"/>
    <cellStyle name="20 % - Accent5 2 2 4 2 2" xfId="4824"/>
    <cellStyle name="20 % - Accent5 2 2 4 2 2 2" xfId="10105"/>
    <cellStyle name="20 % - Accent5 2 2 4 2 2 2 2" xfId="11667"/>
    <cellStyle name="20 % - Accent5 2 2 4 2 2 3" xfId="11666"/>
    <cellStyle name="20 % - Accent5 2 2 4 2 3" xfId="7464"/>
    <cellStyle name="20 % - Accent5 2 2 4 2 3 2" xfId="11668"/>
    <cellStyle name="20 % - Accent5 2 2 4 2 4" xfId="11665"/>
    <cellStyle name="20 % - Accent5 2 2 4 3" xfId="3592"/>
    <cellStyle name="20 % - Accent5 2 2 4 3 2" xfId="8873"/>
    <cellStyle name="20 % - Accent5 2 2 4 3 2 2" xfId="11670"/>
    <cellStyle name="20 % - Accent5 2 2 4 3 3" xfId="11669"/>
    <cellStyle name="20 % - Accent5 2 2 4 4" xfId="6232"/>
    <cellStyle name="20 % - Accent5 2 2 4 4 2" xfId="11671"/>
    <cellStyle name="20 % - Accent5 2 2 4 5" xfId="11664"/>
    <cellStyle name="20 % - Accent5 2 2 5" xfId="1478"/>
    <cellStyle name="20 % - Accent5 2 2 5 2" xfId="4120"/>
    <cellStyle name="20 % - Accent5 2 2 5 2 2" xfId="9401"/>
    <cellStyle name="20 % - Accent5 2 2 5 2 2 2" xfId="11674"/>
    <cellStyle name="20 % - Accent5 2 2 5 2 3" xfId="11673"/>
    <cellStyle name="20 % - Accent5 2 2 5 3" xfId="6760"/>
    <cellStyle name="20 % - Accent5 2 2 5 3 2" xfId="11675"/>
    <cellStyle name="20 % - Accent5 2 2 5 4" xfId="11672"/>
    <cellStyle name="20 % - Accent5 2 2 6" xfId="2710"/>
    <cellStyle name="20 % - Accent5 2 2 6 2" xfId="5352"/>
    <cellStyle name="20 % - Accent5 2 2 6 2 2" xfId="10633"/>
    <cellStyle name="20 % - Accent5 2 2 6 2 2 2" xfId="11678"/>
    <cellStyle name="20 % - Accent5 2 2 6 2 3" xfId="11677"/>
    <cellStyle name="20 % - Accent5 2 2 6 3" xfId="7992"/>
    <cellStyle name="20 % - Accent5 2 2 6 3 2" xfId="11679"/>
    <cellStyle name="20 % - Accent5 2 2 6 4" xfId="11676"/>
    <cellStyle name="20 % - Accent5 2 2 7" xfId="2887"/>
    <cellStyle name="20 % - Accent5 2 2 7 2" xfId="8169"/>
    <cellStyle name="20 % - Accent5 2 2 7 2 2" xfId="11681"/>
    <cellStyle name="20 % - Accent5 2 2 7 3" xfId="11680"/>
    <cellStyle name="20 % - Accent5 2 2 8" xfId="5528"/>
    <cellStyle name="20 % - Accent5 2 2 8 2" xfId="11682"/>
    <cellStyle name="20 % - Accent5 2 2 9" xfId="11623"/>
    <cellStyle name="20 % - Accent5 2 3" xfId="338"/>
    <cellStyle name="20 % - Accent5 2 3 2" xfId="687"/>
    <cellStyle name="20 % - Accent5 2 3 2 2" xfId="1919"/>
    <cellStyle name="20 % - Accent5 2 3 2 2 2" xfId="4561"/>
    <cellStyle name="20 % - Accent5 2 3 2 2 2 2" xfId="9842"/>
    <cellStyle name="20 % - Accent5 2 3 2 2 2 2 2" xfId="11687"/>
    <cellStyle name="20 % - Accent5 2 3 2 2 2 3" xfId="11686"/>
    <cellStyle name="20 % - Accent5 2 3 2 2 3" xfId="7201"/>
    <cellStyle name="20 % - Accent5 2 3 2 2 3 2" xfId="11688"/>
    <cellStyle name="20 % - Accent5 2 3 2 2 4" xfId="11685"/>
    <cellStyle name="20 % - Accent5 2 3 2 3" xfId="3329"/>
    <cellStyle name="20 % - Accent5 2 3 2 3 2" xfId="8610"/>
    <cellStyle name="20 % - Accent5 2 3 2 3 2 2" xfId="11690"/>
    <cellStyle name="20 % - Accent5 2 3 2 3 3" xfId="11689"/>
    <cellStyle name="20 % - Accent5 2 3 2 4" xfId="5969"/>
    <cellStyle name="20 % - Accent5 2 3 2 4 2" xfId="11691"/>
    <cellStyle name="20 % - Accent5 2 3 2 5" xfId="11684"/>
    <cellStyle name="20 % - Accent5 2 3 3" xfId="1039"/>
    <cellStyle name="20 % - Accent5 2 3 3 2" xfId="2271"/>
    <cellStyle name="20 % - Accent5 2 3 3 2 2" xfId="4913"/>
    <cellStyle name="20 % - Accent5 2 3 3 2 2 2" xfId="10194"/>
    <cellStyle name="20 % - Accent5 2 3 3 2 2 2 2" xfId="11695"/>
    <cellStyle name="20 % - Accent5 2 3 3 2 2 3" xfId="11694"/>
    <cellStyle name="20 % - Accent5 2 3 3 2 3" xfId="7553"/>
    <cellStyle name="20 % - Accent5 2 3 3 2 3 2" xfId="11696"/>
    <cellStyle name="20 % - Accent5 2 3 3 2 4" xfId="11693"/>
    <cellStyle name="20 % - Accent5 2 3 3 3" xfId="3681"/>
    <cellStyle name="20 % - Accent5 2 3 3 3 2" xfId="8962"/>
    <cellStyle name="20 % - Accent5 2 3 3 3 2 2" xfId="11698"/>
    <cellStyle name="20 % - Accent5 2 3 3 3 3" xfId="11697"/>
    <cellStyle name="20 % - Accent5 2 3 3 4" xfId="6321"/>
    <cellStyle name="20 % - Accent5 2 3 3 4 2" xfId="11699"/>
    <cellStyle name="20 % - Accent5 2 3 3 5" xfId="11692"/>
    <cellStyle name="20 % - Accent5 2 3 4" xfId="1567"/>
    <cellStyle name="20 % - Accent5 2 3 4 2" xfId="4209"/>
    <cellStyle name="20 % - Accent5 2 3 4 2 2" xfId="9490"/>
    <cellStyle name="20 % - Accent5 2 3 4 2 2 2" xfId="11702"/>
    <cellStyle name="20 % - Accent5 2 3 4 2 3" xfId="11701"/>
    <cellStyle name="20 % - Accent5 2 3 4 3" xfId="6849"/>
    <cellStyle name="20 % - Accent5 2 3 4 3 2" xfId="11703"/>
    <cellStyle name="20 % - Accent5 2 3 4 4" xfId="11700"/>
    <cellStyle name="20 % - Accent5 2 3 5" xfId="2976"/>
    <cellStyle name="20 % - Accent5 2 3 5 2" xfId="8258"/>
    <cellStyle name="20 % - Accent5 2 3 5 2 2" xfId="11705"/>
    <cellStyle name="20 % - Accent5 2 3 5 3" xfId="11704"/>
    <cellStyle name="20 % - Accent5 2 3 6" xfId="5617"/>
    <cellStyle name="20 % - Accent5 2 3 6 2" xfId="11706"/>
    <cellStyle name="20 % - Accent5 2 3 7" xfId="11683"/>
    <cellStyle name="20 % - Accent5 2 4" xfId="512"/>
    <cellStyle name="20 % - Accent5 2 4 2" xfId="1215"/>
    <cellStyle name="20 % - Accent5 2 4 2 2" xfId="2447"/>
    <cellStyle name="20 % - Accent5 2 4 2 2 2" xfId="5089"/>
    <cellStyle name="20 % - Accent5 2 4 2 2 2 2" xfId="10370"/>
    <cellStyle name="20 % - Accent5 2 4 2 2 2 2 2" xfId="11711"/>
    <cellStyle name="20 % - Accent5 2 4 2 2 2 3" xfId="11710"/>
    <cellStyle name="20 % - Accent5 2 4 2 2 3" xfId="7729"/>
    <cellStyle name="20 % - Accent5 2 4 2 2 3 2" xfId="11712"/>
    <cellStyle name="20 % - Accent5 2 4 2 2 4" xfId="11709"/>
    <cellStyle name="20 % - Accent5 2 4 2 3" xfId="3857"/>
    <cellStyle name="20 % - Accent5 2 4 2 3 2" xfId="9138"/>
    <cellStyle name="20 % - Accent5 2 4 2 3 2 2" xfId="11714"/>
    <cellStyle name="20 % - Accent5 2 4 2 3 3" xfId="11713"/>
    <cellStyle name="20 % - Accent5 2 4 2 4" xfId="6497"/>
    <cellStyle name="20 % - Accent5 2 4 2 4 2" xfId="11715"/>
    <cellStyle name="20 % - Accent5 2 4 2 5" xfId="11708"/>
    <cellStyle name="20 % - Accent5 2 4 3" xfId="1743"/>
    <cellStyle name="20 % - Accent5 2 4 3 2" xfId="4385"/>
    <cellStyle name="20 % - Accent5 2 4 3 2 2" xfId="9666"/>
    <cellStyle name="20 % - Accent5 2 4 3 2 2 2" xfId="11718"/>
    <cellStyle name="20 % - Accent5 2 4 3 2 3" xfId="11717"/>
    <cellStyle name="20 % - Accent5 2 4 3 3" xfId="7025"/>
    <cellStyle name="20 % - Accent5 2 4 3 3 2" xfId="11719"/>
    <cellStyle name="20 % - Accent5 2 4 3 4" xfId="11716"/>
    <cellStyle name="20 % - Accent5 2 4 4" xfId="3152"/>
    <cellStyle name="20 % - Accent5 2 4 4 2" xfId="8434"/>
    <cellStyle name="20 % - Accent5 2 4 4 2 2" xfId="11721"/>
    <cellStyle name="20 % - Accent5 2 4 4 3" xfId="11720"/>
    <cellStyle name="20 % - Accent5 2 4 5" xfId="5793"/>
    <cellStyle name="20 % - Accent5 2 4 5 2" xfId="11722"/>
    <cellStyle name="20 % - Accent5 2 4 6" xfId="11707"/>
    <cellStyle name="20 % - Accent5 2 5" xfId="863"/>
    <cellStyle name="20 % - Accent5 2 5 2" xfId="2095"/>
    <cellStyle name="20 % - Accent5 2 5 2 2" xfId="4737"/>
    <cellStyle name="20 % - Accent5 2 5 2 2 2" xfId="10018"/>
    <cellStyle name="20 % - Accent5 2 5 2 2 2 2" xfId="11726"/>
    <cellStyle name="20 % - Accent5 2 5 2 2 3" xfId="11725"/>
    <cellStyle name="20 % - Accent5 2 5 2 3" xfId="7377"/>
    <cellStyle name="20 % - Accent5 2 5 2 3 2" xfId="11727"/>
    <cellStyle name="20 % - Accent5 2 5 2 4" xfId="11724"/>
    <cellStyle name="20 % - Accent5 2 5 3" xfId="3505"/>
    <cellStyle name="20 % - Accent5 2 5 3 2" xfId="8786"/>
    <cellStyle name="20 % - Accent5 2 5 3 2 2" xfId="11729"/>
    <cellStyle name="20 % - Accent5 2 5 3 3" xfId="11728"/>
    <cellStyle name="20 % - Accent5 2 5 4" xfId="6145"/>
    <cellStyle name="20 % - Accent5 2 5 4 2" xfId="11730"/>
    <cellStyle name="20 % - Accent5 2 5 5" xfId="11723"/>
    <cellStyle name="20 % - Accent5 2 6" xfId="1391"/>
    <cellStyle name="20 % - Accent5 2 6 2" xfId="4033"/>
    <cellStyle name="20 % - Accent5 2 6 2 2" xfId="9314"/>
    <cellStyle name="20 % - Accent5 2 6 2 2 2" xfId="11733"/>
    <cellStyle name="20 % - Accent5 2 6 2 3" xfId="11732"/>
    <cellStyle name="20 % - Accent5 2 6 3" xfId="6673"/>
    <cellStyle name="20 % - Accent5 2 6 3 2" xfId="11734"/>
    <cellStyle name="20 % - Accent5 2 6 4" xfId="11731"/>
    <cellStyle name="20 % - Accent5 2 7" xfId="2623"/>
    <cellStyle name="20 % - Accent5 2 7 2" xfId="5265"/>
    <cellStyle name="20 % - Accent5 2 7 2 2" xfId="10546"/>
    <cellStyle name="20 % - Accent5 2 7 2 2 2" xfId="11737"/>
    <cellStyle name="20 % - Accent5 2 7 2 3" xfId="11736"/>
    <cellStyle name="20 % - Accent5 2 7 3" xfId="7905"/>
    <cellStyle name="20 % - Accent5 2 7 3 2" xfId="11738"/>
    <cellStyle name="20 % - Accent5 2 7 4" xfId="11735"/>
    <cellStyle name="20 % - Accent5 2 8" xfId="2800"/>
    <cellStyle name="20 % - Accent5 2 8 2" xfId="8082"/>
    <cellStyle name="20 % - Accent5 2 8 2 2" xfId="11740"/>
    <cellStyle name="20 % - Accent5 2 8 3" xfId="11739"/>
    <cellStyle name="20 % - Accent5 2 9" xfId="5441"/>
    <cellStyle name="20 % - Accent5 2 9 2" xfId="11741"/>
    <cellStyle name="20 % - Accent5 3" xfId="181"/>
    <cellStyle name="20 % - Accent5 3 2" xfId="366"/>
    <cellStyle name="20 % - Accent5 3 2 2" xfId="715"/>
    <cellStyle name="20 % - Accent5 3 2 2 2" xfId="1947"/>
    <cellStyle name="20 % - Accent5 3 2 2 2 2" xfId="4589"/>
    <cellStyle name="20 % - Accent5 3 2 2 2 2 2" xfId="9870"/>
    <cellStyle name="20 % - Accent5 3 2 2 2 2 2 2" xfId="11747"/>
    <cellStyle name="20 % - Accent5 3 2 2 2 2 3" xfId="11746"/>
    <cellStyle name="20 % - Accent5 3 2 2 2 3" xfId="7229"/>
    <cellStyle name="20 % - Accent5 3 2 2 2 3 2" xfId="11748"/>
    <cellStyle name="20 % - Accent5 3 2 2 2 4" xfId="11745"/>
    <cellStyle name="20 % - Accent5 3 2 2 3" xfId="3357"/>
    <cellStyle name="20 % - Accent5 3 2 2 3 2" xfId="8638"/>
    <cellStyle name="20 % - Accent5 3 2 2 3 2 2" xfId="11750"/>
    <cellStyle name="20 % - Accent5 3 2 2 3 3" xfId="11749"/>
    <cellStyle name="20 % - Accent5 3 2 2 4" xfId="5997"/>
    <cellStyle name="20 % - Accent5 3 2 2 4 2" xfId="11751"/>
    <cellStyle name="20 % - Accent5 3 2 2 5" xfId="11744"/>
    <cellStyle name="20 % - Accent5 3 2 3" xfId="1067"/>
    <cellStyle name="20 % - Accent5 3 2 3 2" xfId="2299"/>
    <cellStyle name="20 % - Accent5 3 2 3 2 2" xfId="4941"/>
    <cellStyle name="20 % - Accent5 3 2 3 2 2 2" xfId="10222"/>
    <cellStyle name="20 % - Accent5 3 2 3 2 2 2 2" xfId="11755"/>
    <cellStyle name="20 % - Accent5 3 2 3 2 2 3" xfId="11754"/>
    <cellStyle name="20 % - Accent5 3 2 3 2 3" xfId="7581"/>
    <cellStyle name="20 % - Accent5 3 2 3 2 3 2" xfId="11756"/>
    <cellStyle name="20 % - Accent5 3 2 3 2 4" xfId="11753"/>
    <cellStyle name="20 % - Accent5 3 2 3 3" xfId="3709"/>
    <cellStyle name="20 % - Accent5 3 2 3 3 2" xfId="8990"/>
    <cellStyle name="20 % - Accent5 3 2 3 3 2 2" xfId="11758"/>
    <cellStyle name="20 % - Accent5 3 2 3 3 3" xfId="11757"/>
    <cellStyle name="20 % - Accent5 3 2 3 4" xfId="6349"/>
    <cellStyle name="20 % - Accent5 3 2 3 4 2" xfId="11759"/>
    <cellStyle name="20 % - Accent5 3 2 3 5" xfId="11752"/>
    <cellStyle name="20 % - Accent5 3 2 4" xfId="1595"/>
    <cellStyle name="20 % - Accent5 3 2 4 2" xfId="4237"/>
    <cellStyle name="20 % - Accent5 3 2 4 2 2" xfId="9518"/>
    <cellStyle name="20 % - Accent5 3 2 4 2 2 2" xfId="11762"/>
    <cellStyle name="20 % - Accent5 3 2 4 2 3" xfId="11761"/>
    <cellStyle name="20 % - Accent5 3 2 4 3" xfId="6877"/>
    <cellStyle name="20 % - Accent5 3 2 4 3 2" xfId="11763"/>
    <cellStyle name="20 % - Accent5 3 2 4 4" xfId="11760"/>
    <cellStyle name="20 % - Accent5 3 2 5" xfId="3004"/>
    <cellStyle name="20 % - Accent5 3 2 5 2" xfId="8286"/>
    <cellStyle name="20 % - Accent5 3 2 5 2 2" xfId="11765"/>
    <cellStyle name="20 % - Accent5 3 2 5 3" xfId="11764"/>
    <cellStyle name="20 % - Accent5 3 2 6" xfId="5645"/>
    <cellStyle name="20 % - Accent5 3 2 6 2" xfId="11766"/>
    <cellStyle name="20 % - Accent5 3 2 7" xfId="11743"/>
    <cellStyle name="20 % - Accent5 3 3" xfId="540"/>
    <cellStyle name="20 % - Accent5 3 3 2" xfId="1243"/>
    <cellStyle name="20 % - Accent5 3 3 2 2" xfId="2475"/>
    <cellStyle name="20 % - Accent5 3 3 2 2 2" xfId="5117"/>
    <cellStyle name="20 % - Accent5 3 3 2 2 2 2" xfId="10398"/>
    <cellStyle name="20 % - Accent5 3 3 2 2 2 2 2" xfId="11771"/>
    <cellStyle name="20 % - Accent5 3 3 2 2 2 3" xfId="11770"/>
    <cellStyle name="20 % - Accent5 3 3 2 2 3" xfId="7757"/>
    <cellStyle name="20 % - Accent5 3 3 2 2 3 2" xfId="11772"/>
    <cellStyle name="20 % - Accent5 3 3 2 2 4" xfId="11769"/>
    <cellStyle name="20 % - Accent5 3 3 2 3" xfId="3885"/>
    <cellStyle name="20 % - Accent5 3 3 2 3 2" xfId="9166"/>
    <cellStyle name="20 % - Accent5 3 3 2 3 2 2" xfId="11774"/>
    <cellStyle name="20 % - Accent5 3 3 2 3 3" xfId="11773"/>
    <cellStyle name="20 % - Accent5 3 3 2 4" xfId="6525"/>
    <cellStyle name="20 % - Accent5 3 3 2 4 2" xfId="11775"/>
    <cellStyle name="20 % - Accent5 3 3 2 5" xfId="11768"/>
    <cellStyle name="20 % - Accent5 3 3 3" xfId="1771"/>
    <cellStyle name="20 % - Accent5 3 3 3 2" xfId="4413"/>
    <cellStyle name="20 % - Accent5 3 3 3 2 2" xfId="9694"/>
    <cellStyle name="20 % - Accent5 3 3 3 2 2 2" xfId="11778"/>
    <cellStyle name="20 % - Accent5 3 3 3 2 3" xfId="11777"/>
    <cellStyle name="20 % - Accent5 3 3 3 3" xfId="7053"/>
    <cellStyle name="20 % - Accent5 3 3 3 3 2" xfId="11779"/>
    <cellStyle name="20 % - Accent5 3 3 3 4" xfId="11776"/>
    <cellStyle name="20 % - Accent5 3 3 4" xfId="3180"/>
    <cellStyle name="20 % - Accent5 3 3 4 2" xfId="8462"/>
    <cellStyle name="20 % - Accent5 3 3 4 2 2" xfId="11781"/>
    <cellStyle name="20 % - Accent5 3 3 4 3" xfId="11780"/>
    <cellStyle name="20 % - Accent5 3 3 5" xfId="5821"/>
    <cellStyle name="20 % - Accent5 3 3 5 2" xfId="11782"/>
    <cellStyle name="20 % - Accent5 3 3 6" xfId="11767"/>
    <cellStyle name="20 % - Accent5 3 4" xfId="891"/>
    <cellStyle name="20 % - Accent5 3 4 2" xfId="2123"/>
    <cellStyle name="20 % - Accent5 3 4 2 2" xfId="4765"/>
    <cellStyle name="20 % - Accent5 3 4 2 2 2" xfId="10046"/>
    <cellStyle name="20 % - Accent5 3 4 2 2 2 2" xfId="11786"/>
    <cellStyle name="20 % - Accent5 3 4 2 2 3" xfId="11785"/>
    <cellStyle name="20 % - Accent5 3 4 2 3" xfId="7405"/>
    <cellStyle name="20 % - Accent5 3 4 2 3 2" xfId="11787"/>
    <cellStyle name="20 % - Accent5 3 4 2 4" xfId="11784"/>
    <cellStyle name="20 % - Accent5 3 4 3" xfId="3533"/>
    <cellStyle name="20 % - Accent5 3 4 3 2" xfId="8814"/>
    <cellStyle name="20 % - Accent5 3 4 3 2 2" xfId="11789"/>
    <cellStyle name="20 % - Accent5 3 4 3 3" xfId="11788"/>
    <cellStyle name="20 % - Accent5 3 4 4" xfId="6173"/>
    <cellStyle name="20 % - Accent5 3 4 4 2" xfId="11790"/>
    <cellStyle name="20 % - Accent5 3 4 5" xfId="11783"/>
    <cellStyle name="20 % - Accent5 3 5" xfId="1419"/>
    <cellStyle name="20 % - Accent5 3 5 2" xfId="4061"/>
    <cellStyle name="20 % - Accent5 3 5 2 2" xfId="9342"/>
    <cellStyle name="20 % - Accent5 3 5 2 2 2" xfId="11793"/>
    <cellStyle name="20 % - Accent5 3 5 2 3" xfId="11792"/>
    <cellStyle name="20 % - Accent5 3 5 3" xfId="6701"/>
    <cellStyle name="20 % - Accent5 3 5 3 2" xfId="11794"/>
    <cellStyle name="20 % - Accent5 3 5 4" xfId="11791"/>
    <cellStyle name="20 % - Accent5 3 6" xfId="2651"/>
    <cellStyle name="20 % - Accent5 3 6 2" xfId="5293"/>
    <cellStyle name="20 % - Accent5 3 6 2 2" xfId="10574"/>
    <cellStyle name="20 % - Accent5 3 6 2 2 2" xfId="11797"/>
    <cellStyle name="20 % - Accent5 3 6 2 3" xfId="11796"/>
    <cellStyle name="20 % - Accent5 3 6 3" xfId="7933"/>
    <cellStyle name="20 % - Accent5 3 6 3 2" xfId="11798"/>
    <cellStyle name="20 % - Accent5 3 6 4" xfId="11795"/>
    <cellStyle name="20 % - Accent5 3 7" xfId="2828"/>
    <cellStyle name="20 % - Accent5 3 7 2" xfId="8110"/>
    <cellStyle name="20 % - Accent5 3 7 2 2" xfId="11800"/>
    <cellStyle name="20 % - Accent5 3 7 3" xfId="11799"/>
    <cellStyle name="20 % - Accent5 3 8" xfId="5469"/>
    <cellStyle name="20 % - Accent5 3 8 2" xfId="11801"/>
    <cellStyle name="20 % - Accent5 3 9" xfId="11742"/>
    <cellStyle name="20 % - Accent5 4" xfId="278"/>
    <cellStyle name="20 % - Accent5 4 2" xfId="626"/>
    <cellStyle name="20 % - Accent5 4 2 2" xfId="1858"/>
    <cellStyle name="20 % - Accent5 4 2 2 2" xfId="4500"/>
    <cellStyle name="20 % - Accent5 4 2 2 2 2" xfId="9781"/>
    <cellStyle name="20 % - Accent5 4 2 2 2 2 2" xfId="11806"/>
    <cellStyle name="20 % - Accent5 4 2 2 2 3" xfId="11805"/>
    <cellStyle name="20 % - Accent5 4 2 2 3" xfId="7140"/>
    <cellStyle name="20 % - Accent5 4 2 2 3 2" xfId="11807"/>
    <cellStyle name="20 % - Accent5 4 2 2 4" xfId="11804"/>
    <cellStyle name="20 % - Accent5 4 2 3" xfId="3268"/>
    <cellStyle name="20 % - Accent5 4 2 3 2" xfId="8549"/>
    <cellStyle name="20 % - Accent5 4 2 3 2 2" xfId="11809"/>
    <cellStyle name="20 % - Accent5 4 2 3 3" xfId="11808"/>
    <cellStyle name="20 % - Accent5 4 2 4" xfId="5908"/>
    <cellStyle name="20 % - Accent5 4 2 4 2" xfId="11810"/>
    <cellStyle name="20 % - Accent5 4 2 5" xfId="11803"/>
    <cellStyle name="20 % - Accent5 4 3" xfId="978"/>
    <cellStyle name="20 % - Accent5 4 3 2" xfId="2210"/>
    <cellStyle name="20 % - Accent5 4 3 2 2" xfId="4852"/>
    <cellStyle name="20 % - Accent5 4 3 2 2 2" xfId="10133"/>
    <cellStyle name="20 % - Accent5 4 3 2 2 2 2" xfId="11814"/>
    <cellStyle name="20 % - Accent5 4 3 2 2 3" xfId="11813"/>
    <cellStyle name="20 % - Accent5 4 3 2 3" xfId="7492"/>
    <cellStyle name="20 % - Accent5 4 3 2 3 2" xfId="11815"/>
    <cellStyle name="20 % - Accent5 4 3 2 4" xfId="11812"/>
    <cellStyle name="20 % - Accent5 4 3 3" xfId="3620"/>
    <cellStyle name="20 % - Accent5 4 3 3 2" xfId="8901"/>
    <cellStyle name="20 % - Accent5 4 3 3 2 2" xfId="11817"/>
    <cellStyle name="20 % - Accent5 4 3 3 3" xfId="11816"/>
    <cellStyle name="20 % - Accent5 4 3 4" xfId="6260"/>
    <cellStyle name="20 % - Accent5 4 3 4 2" xfId="11818"/>
    <cellStyle name="20 % - Accent5 4 3 5" xfId="11811"/>
    <cellStyle name="20 % - Accent5 4 4" xfId="1506"/>
    <cellStyle name="20 % - Accent5 4 4 2" xfId="4148"/>
    <cellStyle name="20 % - Accent5 4 4 2 2" xfId="9429"/>
    <cellStyle name="20 % - Accent5 4 4 2 2 2" xfId="11821"/>
    <cellStyle name="20 % - Accent5 4 4 2 3" xfId="11820"/>
    <cellStyle name="20 % - Accent5 4 4 3" xfId="6788"/>
    <cellStyle name="20 % - Accent5 4 4 3 2" xfId="11822"/>
    <cellStyle name="20 % - Accent5 4 4 4" xfId="11819"/>
    <cellStyle name="20 % - Accent5 4 5" xfId="2915"/>
    <cellStyle name="20 % - Accent5 4 5 2" xfId="8197"/>
    <cellStyle name="20 % - Accent5 4 5 2 2" xfId="11824"/>
    <cellStyle name="20 % - Accent5 4 5 3" xfId="11823"/>
    <cellStyle name="20 % - Accent5 4 6" xfId="5556"/>
    <cellStyle name="20 % - Accent5 4 6 2" xfId="11825"/>
    <cellStyle name="20 % - Accent5 4 7" xfId="11802"/>
    <cellStyle name="20 % - Accent5 5" xfId="450"/>
    <cellStyle name="20 % - Accent5 5 2" xfId="1151"/>
    <cellStyle name="20 % - Accent5 5 2 2" xfId="2383"/>
    <cellStyle name="20 % - Accent5 5 2 2 2" xfId="5025"/>
    <cellStyle name="20 % - Accent5 5 2 2 2 2" xfId="10306"/>
    <cellStyle name="20 % - Accent5 5 2 2 2 2 2" xfId="11830"/>
    <cellStyle name="20 % - Accent5 5 2 2 2 3" xfId="11829"/>
    <cellStyle name="20 % - Accent5 5 2 2 3" xfId="7665"/>
    <cellStyle name="20 % - Accent5 5 2 2 3 2" xfId="11831"/>
    <cellStyle name="20 % - Accent5 5 2 2 4" xfId="11828"/>
    <cellStyle name="20 % - Accent5 5 2 3" xfId="3793"/>
    <cellStyle name="20 % - Accent5 5 2 3 2" xfId="9074"/>
    <cellStyle name="20 % - Accent5 5 2 3 2 2" xfId="11833"/>
    <cellStyle name="20 % - Accent5 5 2 3 3" xfId="11832"/>
    <cellStyle name="20 % - Accent5 5 2 4" xfId="6433"/>
    <cellStyle name="20 % - Accent5 5 2 4 2" xfId="11834"/>
    <cellStyle name="20 % - Accent5 5 2 5" xfId="11827"/>
    <cellStyle name="20 % - Accent5 5 3" xfId="1679"/>
    <cellStyle name="20 % - Accent5 5 3 2" xfId="4321"/>
    <cellStyle name="20 % - Accent5 5 3 2 2" xfId="9602"/>
    <cellStyle name="20 % - Accent5 5 3 2 2 2" xfId="11837"/>
    <cellStyle name="20 % - Accent5 5 3 2 3" xfId="11836"/>
    <cellStyle name="20 % - Accent5 5 3 3" xfId="6961"/>
    <cellStyle name="20 % - Accent5 5 3 3 2" xfId="11838"/>
    <cellStyle name="20 % - Accent5 5 3 4" xfId="11835"/>
    <cellStyle name="20 % - Accent5 5 4" xfId="3088"/>
    <cellStyle name="20 % - Accent5 5 4 2" xfId="8370"/>
    <cellStyle name="20 % - Accent5 5 4 2 2" xfId="11840"/>
    <cellStyle name="20 % - Accent5 5 4 3" xfId="11839"/>
    <cellStyle name="20 % - Accent5 5 5" xfId="5729"/>
    <cellStyle name="20 % - Accent5 5 5 2" xfId="11841"/>
    <cellStyle name="20 % - Accent5 5 6" xfId="11826"/>
    <cellStyle name="20 % - Accent5 6" xfId="799"/>
    <cellStyle name="20 % - Accent5 6 2" xfId="2031"/>
    <cellStyle name="20 % - Accent5 6 2 2" xfId="4673"/>
    <cellStyle name="20 % - Accent5 6 2 2 2" xfId="9954"/>
    <cellStyle name="20 % - Accent5 6 2 2 2 2" xfId="11845"/>
    <cellStyle name="20 % - Accent5 6 2 2 3" xfId="11844"/>
    <cellStyle name="20 % - Accent5 6 2 3" xfId="7313"/>
    <cellStyle name="20 % - Accent5 6 2 3 2" xfId="11846"/>
    <cellStyle name="20 % - Accent5 6 2 4" xfId="11843"/>
    <cellStyle name="20 % - Accent5 6 3" xfId="3441"/>
    <cellStyle name="20 % - Accent5 6 3 2" xfId="8722"/>
    <cellStyle name="20 % - Accent5 6 3 2 2" xfId="11848"/>
    <cellStyle name="20 % - Accent5 6 3 3" xfId="11847"/>
    <cellStyle name="20 % - Accent5 6 4" xfId="6081"/>
    <cellStyle name="20 % - Accent5 6 4 2" xfId="11849"/>
    <cellStyle name="20 % - Accent5 6 5" xfId="11842"/>
    <cellStyle name="20 % - Accent5 7" xfId="1330"/>
    <cellStyle name="20 % - Accent5 7 2" xfId="3972"/>
    <cellStyle name="20 % - Accent5 7 2 2" xfId="9253"/>
    <cellStyle name="20 % - Accent5 7 2 2 2" xfId="11852"/>
    <cellStyle name="20 % - Accent5 7 2 3" xfId="11851"/>
    <cellStyle name="20 % - Accent5 7 3" xfId="6612"/>
    <cellStyle name="20 % - Accent5 7 3 2" xfId="11853"/>
    <cellStyle name="20 % - Accent5 7 4" xfId="11850"/>
    <cellStyle name="20 % - Accent5 8" xfId="2559"/>
    <cellStyle name="20 % - Accent5 8 2" xfId="5201"/>
    <cellStyle name="20 % - Accent5 8 2 2" xfId="10482"/>
    <cellStyle name="20 % - Accent5 8 2 2 2" xfId="11856"/>
    <cellStyle name="20 % - Accent5 8 2 3" xfId="11855"/>
    <cellStyle name="20 % - Accent5 8 3" xfId="7841"/>
    <cellStyle name="20 % - Accent5 8 3 2" xfId="11857"/>
    <cellStyle name="20 % - Accent5 8 4" xfId="11854"/>
    <cellStyle name="20 % - Accent5 9" xfId="2735"/>
    <cellStyle name="20 % - Accent5 9 2" xfId="8017"/>
    <cellStyle name="20 % - Accent5 9 2 2" xfId="11859"/>
    <cellStyle name="20 % - Accent5 9 3" xfId="11858"/>
    <cellStyle name="20 % - Accent6" xfId="45" builtinId="50" customBuiltin="1"/>
    <cellStyle name="20 % - Accent6 10" xfId="5379"/>
    <cellStyle name="20 % - Accent6 10 2" xfId="11860"/>
    <cellStyle name="20 % - Accent6 2" xfId="101"/>
    <cellStyle name="20 % - Accent6 2 10" xfId="11861"/>
    <cellStyle name="20 % - Accent6 2 2" xfId="239"/>
    <cellStyle name="20 % - Accent6 2 2 2" xfId="423"/>
    <cellStyle name="20 % - Accent6 2 2 2 2" xfId="772"/>
    <cellStyle name="20 % - Accent6 2 2 2 2 2" xfId="2004"/>
    <cellStyle name="20 % - Accent6 2 2 2 2 2 2" xfId="4646"/>
    <cellStyle name="20 % - Accent6 2 2 2 2 2 2 2" xfId="9927"/>
    <cellStyle name="20 % - Accent6 2 2 2 2 2 2 2 2" xfId="11867"/>
    <cellStyle name="20 % - Accent6 2 2 2 2 2 2 3" xfId="11866"/>
    <cellStyle name="20 % - Accent6 2 2 2 2 2 3" xfId="7286"/>
    <cellStyle name="20 % - Accent6 2 2 2 2 2 3 2" xfId="11868"/>
    <cellStyle name="20 % - Accent6 2 2 2 2 2 4" xfId="11865"/>
    <cellStyle name="20 % - Accent6 2 2 2 2 3" xfId="3414"/>
    <cellStyle name="20 % - Accent6 2 2 2 2 3 2" xfId="8695"/>
    <cellStyle name="20 % - Accent6 2 2 2 2 3 2 2" xfId="11870"/>
    <cellStyle name="20 % - Accent6 2 2 2 2 3 3" xfId="11869"/>
    <cellStyle name="20 % - Accent6 2 2 2 2 4" xfId="6054"/>
    <cellStyle name="20 % - Accent6 2 2 2 2 4 2" xfId="11871"/>
    <cellStyle name="20 % - Accent6 2 2 2 2 5" xfId="11864"/>
    <cellStyle name="20 % - Accent6 2 2 2 3" xfId="1124"/>
    <cellStyle name="20 % - Accent6 2 2 2 3 2" xfId="2356"/>
    <cellStyle name="20 % - Accent6 2 2 2 3 2 2" xfId="4998"/>
    <cellStyle name="20 % - Accent6 2 2 2 3 2 2 2" xfId="10279"/>
    <cellStyle name="20 % - Accent6 2 2 2 3 2 2 2 2" xfId="11875"/>
    <cellStyle name="20 % - Accent6 2 2 2 3 2 2 3" xfId="11874"/>
    <cellStyle name="20 % - Accent6 2 2 2 3 2 3" xfId="7638"/>
    <cellStyle name="20 % - Accent6 2 2 2 3 2 3 2" xfId="11876"/>
    <cellStyle name="20 % - Accent6 2 2 2 3 2 4" xfId="11873"/>
    <cellStyle name="20 % - Accent6 2 2 2 3 3" xfId="3766"/>
    <cellStyle name="20 % - Accent6 2 2 2 3 3 2" xfId="9047"/>
    <cellStyle name="20 % - Accent6 2 2 2 3 3 2 2" xfId="11878"/>
    <cellStyle name="20 % - Accent6 2 2 2 3 3 3" xfId="11877"/>
    <cellStyle name="20 % - Accent6 2 2 2 3 4" xfId="6406"/>
    <cellStyle name="20 % - Accent6 2 2 2 3 4 2" xfId="11879"/>
    <cellStyle name="20 % - Accent6 2 2 2 3 5" xfId="11872"/>
    <cellStyle name="20 % - Accent6 2 2 2 4" xfId="1652"/>
    <cellStyle name="20 % - Accent6 2 2 2 4 2" xfId="4294"/>
    <cellStyle name="20 % - Accent6 2 2 2 4 2 2" xfId="9575"/>
    <cellStyle name="20 % - Accent6 2 2 2 4 2 2 2" xfId="11882"/>
    <cellStyle name="20 % - Accent6 2 2 2 4 2 3" xfId="11881"/>
    <cellStyle name="20 % - Accent6 2 2 2 4 3" xfId="6934"/>
    <cellStyle name="20 % - Accent6 2 2 2 4 3 2" xfId="11883"/>
    <cellStyle name="20 % - Accent6 2 2 2 4 4" xfId="11880"/>
    <cellStyle name="20 % - Accent6 2 2 2 5" xfId="3061"/>
    <cellStyle name="20 % - Accent6 2 2 2 5 2" xfId="8343"/>
    <cellStyle name="20 % - Accent6 2 2 2 5 2 2" xfId="11885"/>
    <cellStyle name="20 % - Accent6 2 2 2 5 3" xfId="11884"/>
    <cellStyle name="20 % - Accent6 2 2 2 6" xfId="5702"/>
    <cellStyle name="20 % - Accent6 2 2 2 6 2" xfId="11886"/>
    <cellStyle name="20 % - Accent6 2 2 2 7" xfId="11863"/>
    <cellStyle name="20 % - Accent6 2 2 3" xfId="595"/>
    <cellStyle name="20 % - Accent6 2 2 3 2" xfId="1300"/>
    <cellStyle name="20 % - Accent6 2 2 3 2 2" xfId="2532"/>
    <cellStyle name="20 % - Accent6 2 2 3 2 2 2" xfId="5174"/>
    <cellStyle name="20 % - Accent6 2 2 3 2 2 2 2" xfId="10455"/>
    <cellStyle name="20 % - Accent6 2 2 3 2 2 2 2 2" xfId="11891"/>
    <cellStyle name="20 % - Accent6 2 2 3 2 2 2 3" xfId="11890"/>
    <cellStyle name="20 % - Accent6 2 2 3 2 2 3" xfId="7814"/>
    <cellStyle name="20 % - Accent6 2 2 3 2 2 3 2" xfId="11892"/>
    <cellStyle name="20 % - Accent6 2 2 3 2 2 4" xfId="11889"/>
    <cellStyle name="20 % - Accent6 2 2 3 2 3" xfId="3942"/>
    <cellStyle name="20 % - Accent6 2 2 3 2 3 2" xfId="9223"/>
    <cellStyle name="20 % - Accent6 2 2 3 2 3 2 2" xfId="11894"/>
    <cellStyle name="20 % - Accent6 2 2 3 2 3 3" xfId="11893"/>
    <cellStyle name="20 % - Accent6 2 2 3 2 4" xfId="6582"/>
    <cellStyle name="20 % - Accent6 2 2 3 2 4 2" xfId="11895"/>
    <cellStyle name="20 % - Accent6 2 2 3 2 5" xfId="11888"/>
    <cellStyle name="20 % - Accent6 2 2 3 3" xfId="1828"/>
    <cellStyle name="20 % - Accent6 2 2 3 3 2" xfId="4470"/>
    <cellStyle name="20 % - Accent6 2 2 3 3 2 2" xfId="9751"/>
    <cellStyle name="20 % - Accent6 2 2 3 3 2 2 2" xfId="11898"/>
    <cellStyle name="20 % - Accent6 2 2 3 3 2 3" xfId="11897"/>
    <cellStyle name="20 % - Accent6 2 2 3 3 3" xfId="7110"/>
    <cellStyle name="20 % - Accent6 2 2 3 3 3 2" xfId="11899"/>
    <cellStyle name="20 % - Accent6 2 2 3 3 4" xfId="11896"/>
    <cellStyle name="20 % - Accent6 2 2 3 4" xfId="3237"/>
    <cellStyle name="20 % - Accent6 2 2 3 4 2" xfId="8519"/>
    <cellStyle name="20 % - Accent6 2 2 3 4 2 2" xfId="11901"/>
    <cellStyle name="20 % - Accent6 2 2 3 4 3" xfId="11900"/>
    <cellStyle name="20 % - Accent6 2 2 3 5" xfId="5878"/>
    <cellStyle name="20 % - Accent6 2 2 3 5 2" xfId="11902"/>
    <cellStyle name="20 % - Accent6 2 2 3 6" xfId="11887"/>
    <cellStyle name="20 % - Accent6 2 2 4" xfId="948"/>
    <cellStyle name="20 % - Accent6 2 2 4 2" xfId="2180"/>
    <cellStyle name="20 % - Accent6 2 2 4 2 2" xfId="4822"/>
    <cellStyle name="20 % - Accent6 2 2 4 2 2 2" xfId="10103"/>
    <cellStyle name="20 % - Accent6 2 2 4 2 2 2 2" xfId="11906"/>
    <cellStyle name="20 % - Accent6 2 2 4 2 2 3" xfId="11905"/>
    <cellStyle name="20 % - Accent6 2 2 4 2 3" xfId="7462"/>
    <cellStyle name="20 % - Accent6 2 2 4 2 3 2" xfId="11907"/>
    <cellStyle name="20 % - Accent6 2 2 4 2 4" xfId="11904"/>
    <cellStyle name="20 % - Accent6 2 2 4 3" xfId="3590"/>
    <cellStyle name="20 % - Accent6 2 2 4 3 2" xfId="8871"/>
    <cellStyle name="20 % - Accent6 2 2 4 3 2 2" xfId="11909"/>
    <cellStyle name="20 % - Accent6 2 2 4 3 3" xfId="11908"/>
    <cellStyle name="20 % - Accent6 2 2 4 4" xfId="6230"/>
    <cellStyle name="20 % - Accent6 2 2 4 4 2" xfId="11910"/>
    <cellStyle name="20 % - Accent6 2 2 4 5" xfId="11903"/>
    <cellStyle name="20 % - Accent6 2 2 5" xfId="1476"/>
    <cellStyle name="20 % - Accent6 2 2 5 2" xfId="4118"/>
    <cellStyle name="20 % - Accent6 2 2 5 2 2" xfId="9399"/>
    <cellStyle name="20 % - Accent6 2 2 5 2 2 2" xfId="11913"/>
    <cellStyle name="20 % - Accent6 2 2 5 2 3" xfId="11912"/>
    <cellStyle name="20 % - Accent6 2 2 5 3" xfId="6758"/>
    <cellStyle name="20 % - Accent6 2 2 5 3 2" xfId="11914"/>
    <cellStyle name="20 % - Accent6 2 2 5 4" xfId="11911"/>
    <cellStyle name="20 % - Accent6 2 2 6" xfId="2708"/>
    <cellStyle name="20 % - Accent6 2 2 6 2" xfId="5350"/>
    <cellStyle name="20 % - Accent6 2 2 6 2 2" xfId="10631"/>
    <cellStyle name="20 % - Accent6 2 2 6 2 2 2" xfId="11917"/>
    <cellStyle name="20 % - Accent6 2 2 6 2 3" xfId="11916"/>
    <cellStyle name="20 % - Accent6 2 2 6 3" xfId="7990"/>
    <cellStyle name="20 % - Accent6 2 2 6 3 2" xfId="11918"/>
    <cellStyle name="20 % - Accent6 2 2 6 4" xfId="11915"/>
    <cellStyle name="20 % - Accent6 2 2 7" xfId="2885"/>
    <cellStyle name="20 % - Accent6 2 2 7 2" xfId="8167"/>
    <cellStyle name="20 % - Accent6 2 2 7 2 2" xfId="11920"/>
    <cellStyle name="20 % - Accent6 2 2 7 3" xfId="11919"/>
    <cellStyle name="20 % - Accent6 2 2 8" xfId="5526"/>
    <cellStyle name="20 % - Accent6 2 2 8 2" xfId="11921"/>
    <cellStyle name="20 % - Accent6 2 2 9" xfId="11862"/>
    <cellStyle name="20 % - Accent6 2 3" xfId="336"/>
    <cellStyle name="20 % - Accent6 2 3 2" xfId="685"/>
    <cellStyle name="20 % - Accent6 2 3 2 2" xfId="1917"/>
    <cellStyle name="20 % - Accent6 2 3 2 2 2" xfId="4559"/>
    <cellStyle name="20 % - Accent6 2 3 2 2 2 2" xfId="9840"/>
    <cellStyle name="20 % - Accent6 2 3 2 2 2 2 2" xfId="11926"/>
    <cellStyle name="20 % - Accent6 2 3 2 2 2 3" xfId="11925"/>
    <cellStyle name="20 % - Accent6 2 3 2 2 3" xfId="7199"/>
    <cellStyle name="20 % - Accent6 2 3 2 2 3 2" xfId="11927"/>
    <cellStyle name="20 % - Accent6 2 3 2 2 4" xfId="11924"/>
    <cellStyle name="20 % - Accent6 2 3 2 3" xfId="3327"/>
    <cellStyle name="20 % - Accent6 2 3 2 3 2" xfId="8608"/>
    <cellStyle name="20 % - Accent6 2 3 2 3 2 2" xfId="11929"/>
    <cellStyle name="20 % - Accent6 2 3 2 3 3" xfId="11928"/>
    <cellStyle name="20 % - Accent6 2 3 2 4" xfId="5967"/>
    <cellStyle name="20 % - Accent6 2 3 2 4 2" xfId="11930"/>
    <cellStyle name="20 % - Accent6 2 3 2 5" xfId="11923"/>
    <cellStyle name="20 % - Accent6 2 3 3" xfId="1037"/>
    <cellStyle name="20 % - Accent6 2 3 3 2" xfId="2269"/>
    <cellStyle name="20 % - Accent6 2 3 3 2 2" xfId="4911"/>
    <cellStyle name="20 % - Accent6 2 3 3 2 2 2" xfId="10192"/>
    <cellStyle name="20 % - Accent6 2 3 3 2 2 2 2" xfId="11934"/>
    <cellStyle name="20 % - Accent6 2 3 3 2 2 3" xfId="11933"/>
    <cellStyle name="20 % - Accent6 2 3 3 2 3" xfId="7551"/>
    <cellStyle name="20 % - Accent6 2 3 3 2 3 2" xfId="11935"/>
    <cellStyle name="20 % - Accent6 2 3 3 2 4" xfId="11932"/>
    <cellStyle name="20 % - Accent6 2 3 3 3" xfId="3679"/>
    <cellStyle name="20 % - Accent6 2 3 3 3 2" xfId="8960"/>
    <cellStyle name="20 % - Accent6 2 3 3 3 2 2" xfId="11937"/>
    <cellStyle name="20 % - Accent6 2 3 3 3 3" xfId="11936"/>
    <cellStyle name="20 % - Accent6 2 3 3 4" xfId="6319"/>
    <cellStyle name="20 % - Accent6 2 3 3 4 2" xfId="11938"/>
    <cellStyle name="20 % - Accent6 2 3 3 5" xfId="11931"/>
    <cellStyle name="20 % - Accent6 2 3 4" xfId="1565"/>
    <cellStyle name="20 % - Accent6 2 3 4 2" xfId="4207"/>
    <cellStyle name="20 % - Accent6 2 3 4 2 2" xfId="9488"/>
    <cellStyle name="20 % - Accent6 2 3 4 2 2 2" xfId="11941"/>
    <cellStyle name="20 % - Accent6 2 3 4 2 3" xfId="11940"/>
    <cellStyle name="20 % - Accent6 2 3 4 3" xfId="6847"/>
    <cellStyle name="20 % - Accent6 2 3 4 3 2" xfId="11942"/>
    <cellStyle name="20 % - Accent6 2 3 4 4" xfId="11939"/>
    <cellStyle name="20 % - Accent6 2 3 5" xfId="2974"/>
    <cellStyle name="20 % - Accent6 2 3 5 2" xfId="8256"/>
    <cellStyle name="20 % - Accent6 2 3 5 2 2" xfId="11944"/>
    <cellStyle name="20 % - Accent6 2 3 5 3" xfId="11943"/>
    <cellStyle name="20 % - Accent6 2 3 6" xfId="5615"/>
    <cellStyle name="20 % - Accent6 2 3 6 2" xfId="11945"/>
    <cellStyle name="20 % - Accent6 2 3 7" xfId="11922"/>
    <cellStyle name="20 % - Accent6 2 4" xfId="510"/>
    <cellStyle name="20 % - Accent6 2 4 2" xfId="1213"/>
    <cellStyle name="20 % - Accent6 2 4 2 2" xfId="2445"/>
    <cellStyle name="20 % - Accent6 2 4 2 2 2" xfId="5087"/>
    <cellStyle name="20 % - Accent6 2 4 2 2 2 2" xfId="10368"/>
    <cellStyle name="20 % - Accent6 2 4 2 2 2 2 2" xfId="11950"/>
    <cellStyle name="20 % - Accent6 2 4 2 2 2 3" xfId="11949"/>
    <cellStyle name="20 % - Accent6 2 4 2 2 3" xfId="7727"/>
    <cellStyle name="20 % - Accent6 2 4 2 2 3 2" xfId="11951"/>
    <cellStyle name="20 % - Accent6 2 4 2 2 4" xfId="11948"/>
    <cellStyle name="20 % - Accent6 2 4 2 3" xfId="3855"/>
    <cellStyle name="20 % - Accent6 2 4 2 3 2" xfId="9136"/>
    <cellStyle name="20 % - Accent6 2 4 2 3 2 2" xfId="11953"/>
    <cellStyle name="20 % - Accent6 2 4 2 3 3" xfId="11952"/>
    <cellStyle name="20 % - Accent6 2 4 2 4" xfId="6495"/>
    <cellStyle name="20 % - Accent6 2 4 2 4 2" xfId="11954"/>
    <cellStyle name="20 % - Accent6 2 4 2 5" xfId="11947"/>
    <cellStyle name="20 % - Accent6 2 4 3" xfId="1741"/>
    <cellStyle name="20 % - Accent6 2 4 3 2" xfId="4383"/>
    <cellStyle name="20 % - Accent6 2 4 3 2 2" xfId="9664"/>
    <cellStyle name="20 % - Accent6 2 4 3 2 2 2" xfId="11957"/>
    <cellStyle name="20 % - Accent6 2 4 3 2 3" xfId="11956"/>
    <cellStyle name="20 % - Accent6 2 4 3 3" xfId="7023"/>
    <cellStyle name="20 % - Accent6 2 4 3 3 2" xfId="11958"/>
    <cellStyle name="20 % - Accent6 2 4 3 4" xfId="11955"/>
    <cellStyle name="20 % - Accent6 2 4 4" xfId="3150"/>
    <cellStyle name="20 % - Accent6 2 4 4 2" xfId="8432"/>
    <cellStyle name="20 % - Accent6 2 4 4 2 2" xfId="11960"/>
    <cellStyle name="20 % - Accent6 2 4 4 3" xfId="11959"/>
    <cellStyle name="20 % - Accent6 2 4 5" xfId="5791"/>
    <cellStyle name="20 % - Accent6 2 4 5 2" xfId="11961"/>
    <cellStyle name="20 % - Accent6 2 4 6" xfId="11946"/>
    <cellStyle name="20 % - Accent6 2 5" xfId="861"/>
    <cellStyle name="20 % - Accent6 2 5 2" xfId="2093"/>
    <cellStyle name="20 % - Accent6 2 5 2 2" xfId="4735"/>
    <cellStyle name="20 % - Accent6 2 5 2 2 2" xfId="10016"/>
    <cellStyle name="20 % - Accent6 2 5 2 2 2 2" xfId="11965"/>
    <cellStyle name="20 % - Accent6 2 5 2 2 3" xfId="11964"/>
    <cellStyle name="20 % - Accent6 2 5 2 3" xfId="7375"/>
    <cellStyle name="20 % - Accent6 2 5 2 3 2" xfId="11966"/>
    <cellStyle name="20 % - Accent6 2 5 2 4" xfId="11963"/>
    <cellStyle name="20 % - Accent6 2 5 3" xfId="3503"/>
    <cellStyle name="20 % - Accent6 2 5 3 2" xfId="8784"/>
    <cellStyle name="20 % - Accent6 2 5 3 2 2" xfId="11968"/>
    <cellStyle name="20 % - Accent6 2 5 3 3" xfId="11967"/>
    <cellStyle name="20 % - Accent6 2 5 4" xfId="6143"/>
    <cellStyle name="20 % - Accent6 2 5 4 2" xfId="11969"/>
    <cellStyle name="20 % - Accent6 2 5 5" xfId="11962"/>
    <cellStyle name="20 % - Accent6 2 6" xfId="1389"/>
    <cellStyle name="20 % - Accent6 2 6 2" xfId="4031"/>
    <cellStyle name="20 % - Accent6 2 6 2 2" xfId="9312"/>
    <cellStyle name="20 % - Accent6 2 6 2 2 2" xfId="11972"/>
    <cellStyle name="20 % - Accent6 2 6 2 3" xfId="11971"/>
    <cellStyle name="20 % - Accent6 2 6 3" xfId="6671"/>
    <cellStyle name="20 % - Accent6 2 6 3 2" xfId="11973"/>
    <cellStyle name="20 % - Accent6 2 6 4" xfId="11970"/>
    <cellStyle name="20 % - Accent6 2 7" xfId="2621"/>
    <cellStyle name="20 % - Accent6 2 7 2" xfId="5263"/>
    <cellStyle name="20 % - Accent6 2 7 2 2" xfId="10544"/>
    <cellStyle name="20 % - Accent6 2 7 2 2 2" xfId="11976"/>
    <cellStyle name="20 % - Accent6 2 7 2 3" xfId="11975"/>
    <cellStyle name="20 % - Accent6 2 7 3" xfId="7903"/>
    <cellStyle name="20 % - Accent6 2 7 3 2" xfId="11977"/>
    <cellStyle name="20 % - Accent6 2 7 4" xfId="11974"/>
    <cellStyle name="20 % - Accent6 2 8" xfId="2798"/>
    <cellStyle name="20 % - Accent6 2 8 2" xfId="8080"/>
    <cellStyle name="20 % - Accent6 2 8 2 2" xfId="11979"/>
    <cellStyle name="20 % - Accent6 2 8 3" xfId="11978"/>
    <cellStyle name="20 % - Accent6 2 9" xfId="5439"/>
    <cellStyle name="20 % - Accent6 2 9 2" xfId="11980"/>
    <cellStyle name="20 % - Accent6 3" xfId="183"/>
    <cellStyle name="20 % - Accent6 3 2" xfId="368"/>
    <cellStyle name="20 % - Accent6 3 2 2" xfId="717"/>
    <cellStyle name="20 % - Accent6 3 2 2 2" xfId="1949"/>
    <cellStyle name="20 % - Accent6 3 2 2 2 2" xfId="4591"/>
    <cellStyle name="20 % - Accent6 3 2 2 2 2 2" xfId="9872"/>
    <cellStyle name="20 % - Accent6 3 2 2 2 2 2 2" xfId="11986"/>
    <cellStyle name="20 % - Accent6 3 2 2 2 2 3" xfId="11985"/>
    <cellStyle name="20 % - Accent6 3 2 2 2 3" xfId="7231"/>
    <cellStyle name="20 % - Accent6 3 2 2 2 3 2" xfId="11987"/>
    <cellStyle name="20 % - Accent6 3 2 2 2 4" xfId="11984"/>
    <cellStyle name="20 % - Accent6 3 2 2 3" xfId="3359"/>
    <cellStyle name="20 % - Accent6 3 2 2 3 2" xfId="8640"/>
    <cellStyle name="20 % - Accent6 3 2 2 3 2 2" xfId="11989"/>
    <cellStyle name="20 % - Accent6 3 2 2 3 3" xfId="11988"/>
    <cellStyle name="20 % - Accent6 3 2 2 4" xfId="5999"/>
    <cellStyle name="20 % - Accent6 3 2 2 4 2" xfId="11990"/>
    <cellStyle name="20 % - Accent6 3 2 2 5" xfId="11983"/>
    <cellStyle name="20 % - Accent6 3 2 3" xfId="1069"/>
    <cellStyle name="20 % - Accent6 3 2 3 2" xfId="2301"/>
    <cellStyle name="20 % - Accent6 3 2 3 2 2" xfId="4943"/>
    <cellStyle name="20 % - Accent6 3 2 3 2 2 2" xfId="10224"/>
    <cellStyle name="20 % - Accent6 3 2 3 2 2 2 2" xfId="11994"/>
    <cellStyle name="20 % - Accent6 3 2 3 2 2 3" xfId="11993"/>
    <cellStyle name="20 % - Accent6 3 2 3 2 3" xfId="7583"/>
    <cellStyle name="20 % - Accent6 3 2 3 2 3 2" xfId="11995"/>
    <cellStyle name="20 % - Accent6 3 2 3 2 4" xfId="11992"/>
    <cellStyle name="20 % - Accent6 3 2 3 3" xfId="3711"/>
    <cellStyle name="20 % - Accent6 3 2 3 3 2" xfId="8992"/>
    <cellStyle name="20 % - Accent6 3 2 3 3 2 2" xfId="11997"/>
    <cellStyle name="20 % - Accent6 3 2 3 3 3" xfId="11996"/>
    <cellStyle name="20 % - Accent6 3 2 3 4" xfId="6351"/>
    <cellStyle name="20 % - Accent6 3 2 3 4 2" xfId="11998"/>
    <cellStyle name="20 % - Accent6 3 2 3 5" xfId="11991"/>
    <cellStyle name="20 % - Accent6 3 2 4" xfId="1597"/>
    <cellStyle name="20 % - Accent6 3 2 4 2" xfId="4239"/>
    <cellStyle name="20 % - Accent6 3 2 4 2 2" xfId="9520"/>
    <cellStyle name="20 % - Accent6 3 2 4 2 2 2" xfId="12001"/>
    <cellStyle name="20 % - Accent6 3 2 4 2 3" xfId="12000"/>
    <cellStyle name="20 % - Accent6 3 2 4 3" xfId="6879"/>
    <cellStyle name="20 % - Accent6 3 2 4 3 2" xfId="12002"/>
    <cellStyle name="20 % - Accent6 3 2 4 4" xfId="11999"/>
    <cellStyle name="20 % - Accent6 3 2 5" xfId="3006"/>
    <cellStyle name="20 % - Accent6 3 2 5 2" xfId="8288"/>
    <cellStyle name="20 % - Accent6 3 2 5 2 2" xfId="12004"/>
    <cellStyle name="20 % - Accent6 3 2 5 3" xfId="12003"/>
    <cellStyle name="20 % - Accent6 3 2 6" xfId="5647"/>
    <cellStyle name="20 % - Accent6 3 2 6 2" xfId="12005"/>
    <cellStyle name="20 % - Accent6 3 2 7" xfId="11982"/>
    <cellStyle name="20 % - Accent6 3 3" xfId="542"/>
    <cellStyle name="20 % - Accent6 3 3 2" xfId="1245"/>
    <cellStyle name="20 % - Accent6 3 3 2 2" xfId="2477"/>
    <cellStyle name="20 % - Accent6 3 3 2 2 2" xfId="5119"/>
    <cellStyle name="20 % - Accent6 3 3 2 2 2 2" xfId="10400"/>
    <cellStyle name="20 % - Accent6 3 3 2 2 2 2 2" xfId="12010"/>
    <cellStyle name="20 % - Accent6 3 3 2 2 2 3" xfId="12009"/>
    <cellStyle name="20 % - Accent6 3 3 2 2 3" xfId="7759"/>
    <cellStyle name="20 % - Accent6 3 3 2 2 3 2" xfId="12011"/>
    <cellStyle name="20 % - Accent6 3 3 2 2 4" xfId="12008"/>
    <cellStyle name="20 % - Accent6 3 3 2 3" xfId="3887"/>
    <cellStyle name="20 % - Accent6 3 3 2 3 2" xfId="9168"/>
    <cellStyle name="20 % - Accent6 3 3 2 3 2 2" xfId="12013"/>
    <cellStyle name="20 % - Accent6 3 3 2 3 3" xfId="12012"/>
    <cellStyle name="20 % - Accent6 3 3 2 4" xfId="6527"/>
    <cellStyle name="20 % - Accent6 3 3 2 4 2" xfId="12014"/>
    <cellStyle name="20 % - Accent6 3 3 2 5" xfId="12007"/>
    <cellStyle name="20 % - Accent6 3 3 3" xfId="1773"/>
    <cellStyle name="20 % - Accent6 3 3 3 2" xfId="4415"/>
    <cellStyle name="20 % - Accent6 3 3 3 2 2" xfId="9696"/>
    <cellStyle name="20 % - Accent6 3 3 3 2 2 2" xfId="12017"/>
    <cellStyle name="20 % - Accent6 3 3 3 2 3" xfId="12016"/>
    <cellStyle name="20 % - Accent6 3 3 3 3" xfId="7055"/>
    <cellStyle name="20 % - Accent6 3 3 3 3 2" xfId="12018"/>
    <cellStyle name="20 % - Accent6 3 3 3 4" xfId="12015"/>
    <cellStyle name="20 % - Accent6 3 3 4" xfId="3182"/>
    <cellStyle name="20 % - Accent6 3 3 4 2" xfId="8464"/>
    <cellStyle name="20 % - Accent6 3 3 4 2 2" xfId="12020"/>
    <cellStyle name="20 % - Accent6 3 3 4 3" xfId="12019"/>
    <cellStyle name="20 % - Accent6 3 3 5" xfId="5823"/>
    <cellStyle name="20 % - Accent6 3 3 5 2" xfId="12021"/>
    <cellStyle name="20 % - Accent6 3 3 6" xfId="12006"/>
    <cellStyle name="20 % - Accent6 3 4" xfId="893"/>
    <cellStyle name="20 % - Accent6 3 4 2" xfId="2125"/>
    <cellStyle name="20 % - Accent6 3 4 2 2" xfId="4767"/>
    <cellStyle name="20 % - Accent6 3 4 2 2 2" xfId="10048"/>
    <cellStyle name="20 % - Accent6 3 4 2 2 2 2" xfId="12025"/>
    <cellStyle name="20 % - Accent6 3 4 2 2 3" xfId="12024"/>
    <cellStyle name="20 % - Accent6 3 4 2 3" xfId="7407"/>
    <cellStyle name="20 % - Accent6 3 4 2 3 2" xfId="12026"/>
    <cellStyle name="20 % - Accent6 3 4 2 4" xfId="12023"/>
    <cellStyle name="20 % - Accent6 3 4 3" xfId="3535"/>
    <cellStyle name="20 % - Accent6 3 4 3 2" xfId="8816"/>
    <cellStyle name="20 % - Accent6 3 4 3 2 2" xfId="12028"/>
    <cellStyle name="20 % - Accent6 3 4 3 3" xfId="12027"/>
    <cellStyle name="20 % - Accent6 3 4 4" xfId="6175"/>
    <cellStyle name="20 % - Accent6 3 4 4 2" xfId="12029"/>
    <cellStyle name="20 % - Accent6 3 4 5" xfId="12022"/>
    <cellStyle name="20 % - Accent6 3 5" xfId="1421"/>
    <cellStyle name="20 % - Accent6 3 5 2" xfId="4063"/>
    <cellStyle name="20 % - Accent6 3 5 2 2" xfId="9344"/>
    <cellStyle name="20 % - Accent6 3 5 2 2 2" xfId="12032"/>
    <cellStyle name="20 % - Accent6 3 5 2 3" xfId="12031"/>
    <cellStyle name="20 % - Accent6 3 5 3" xfId="6703"/>
    <cellStyle name="20 % - Accent6 3 5 3 2" xfId="12033"/>
    <cellStyle name="20 % - Accent6 3 5 4" xfId="12030"/>
    <cellStyle name="20 % - Accent6 3 6" xfId="2653"/>
    <cellStyle name="20 % - Accent6 3 6 2" xfId="5295"/>
    <cellStyle name="20 % - Accent6 3 6 2 2" xfId="10576"/>
    <cellStyle name="20 % - Accent6 3 6 2 2 2" xfId="12036"/>
    <cellStyle name="20 % - Accent6 3 6 2 3" xfId="12035"/>
    <cellStyle name="20 % - Accent6 3 6 3" xfId="7935"/>
    <cellStyle name="20 % - Accent6 3 6 3 2" xfId="12037"/>
    <cellStyle name="20 % - Accent6 3 6 4" xfId="12034"/>
    <cellStyle name="20 % - Accent6 3 7" xfId="2830"/>
    <cellStyle name="20 % - Accent6 3 7 2" xfId="8112"/>
    <cellStyle name="20 % - Accent6 3 7 2 2" xfId="12039"/>
    <cellStyle name="20 % - Accent6 3 7 3" xfId="12038"/>
    <cellStyle name="20 % - Accent6 3 8" xfId="5471"/>
    <cellStyle name="20 % - Accent6 3 8 2" xfId="12040"/>
    <cellStyle name="20 % - Accent6 3 9" xfId="11981"/>
    <cellStyle name="20 % - Accent6 4" xfId="280"/>
    <cellStyle name="20 % - Accent6 4 2" xfId="628"/>
    <cellStyle name="20 % - Accent6 4 2 2" xfId="1860"/>
    <cellStyle name="20 % - Accent6 4 2 2 2" xfId="4502"/>
    <cellStyle name="20 % - Accent6 4 2 2 2 2" xfId="9783"/>
    <cellStyle name="20 % - Accent6 4 2 2 2 2 2" xfId="12045"/>
    <cellStyle name="20 % - Accent6 4 2 2 2 3" xfId="12044"/>
    <cellStyle name="20 % - Accent6 4 2 2 3" xfId="7142"/>
    <cellStyle name="20 % - Accent6 4 2 2 3 2" xfId="12046"/>
    <cellStyle name="20 % - Accent6 4 2 2 4" xfId="12043"/>
    <cellStyle name="20 % - Accent6 4 2 3" xfId="3270"/>
    <cellStyle name="20 % - Accent6 4 2 3 2" xfId="8551"/>
    <cellStyle name="20 % - Accent6 4 2 3 2 2" xfId="12048"/>
    <cellStyle name="20 % - Accent6 4 2 3 3" xfId="12047"/>
    <cellStyle name="20 % - Accent6 4 2 4" xfId="5910"/>
    <cellStyle name="20 % - Accent6 4 2 4 2" xfId="12049"/>
    <cellStyle name="20 % - Accent6 4 2 5" xfId="12042"/>
    <cellStyle name="20 % - Accent6 4 3" xfId="980"/>
    <cellStyle name="20 % - Accent6 4 3 2" xfId="2212"/>
    <cellStyle name="20 % - Accent6 4 3 2 2" xfId="4854"/>
    <cellStyle name="20 % - Accent6 4 3 2 2 2" xfId="10135"/>
    <cellStyle name="20 % - Accent6 4 3 2 2 2 2" xfId="12053"/>
    <cellStyle name="20 % - Accent6 4 3 2 2 3" xfId="12052"/>
    <cellStyle name="20 % - Accent6 4 3 2 3" xfId="7494"/>
    <cellStyle name="20 % - Accent6 4 3 2 3 2" xfId="12054"/>
    <cellStyle name="20 % - Accent6 4 3 2 4" xfId="12051"/>
    <cellStyle name="20 % - Accent6 4 3 3" xfId="3622"/>
    <cellStyle name="20 % - Accent6 4 3 3 2" xfId="8903"/>
    <cellStyle name="20 % - Accent6 4 3 3 2 2" xfId="12056"/>
    <cellStyle name="20 % - Accent6 4 3 3 3" xfId="12055"/>
    <cellStyle name="20 % - Accent6 4 3 4" xfId="6262"/>
    <cellStyle name="20 % - Accent6 4 3 4 2" xfId="12057"/>
    <cellStyle name="20 % - Accent6 4 3 5" xfId="12050"/>
    <cellStyle name="20 % - Accent6 4 4" xfId="1508"/>
    <cellStyle name="20 % - Accent6 4 4 2" xfId="4150"/>
    <cellStyle name="20 % - Accent6 4 4 2 2" xfId="9431"/>
    <cellStyle name="20 % - Accent6 4 4 2 2 2" xfId="12060"/>
    <cellStyle name="20 % - Accent6 4 4 2 3" xfId="12059"/>
    <cellStyle name="20 % - Accent6 4 4 3" xfId="6790"/>
    <cellStyle name="20 % - Accent6 4 4 3 2" xfId="12061"/>
    <cellStyle name="20 % - Accent6 4 4 4" xfId="12058"/>
    <cellStyle name="20 % - Accent6 4 5" xfId="2917"/>
    <cellStyle name="20 % - Accent6 4 5 2" xfId="8199"/>
    <cellStyle name="20 % - Accent6 4 5 2 2" xfId="12063"/>
    <cellStyle name="20 % - Accent6 4 5 3" xfId="12062"/>
    <cellStyle name="20 % - Accent6 4 6" xfId="5558"/>
    <cellStyle name="20 % - Accent6 4 6 2" xfId="12064"/>
    <cellStyle name="20 % - Accent6 4 7" xfId="12041"/>
    <cellStyle name="20 % - Accent6 5" xfId="452"/>
    <cellStyle name="20 % - Accent6 5 2" xfId="1153"/>
    <cellStyle name="20 % - Accent6 5 2 2" xfId="2385"/>
    <cellStyle name="20 % - Accent6 5 2 2 2" xfId="5027"/>
    <cellStyle name="20 % - Accent6 5 2 2 2 2" xfId="10308"/>
    <cellStyle name="20 % - Accent6 5 2 2 2 2 2" xfId="12069"/>
    <cellStyle name="20 % - Accent6 5 2 2 2 3" xfId="12068"/>
    <cellStyle name="20 % - Accent6 5 2 2 3" xfId="7667"/>
    <cellStyle name="20 % - Accent6 5 2 2 3 2" xfId="12070"/>
    <cellStyle name="20 % - Accent6 5 2 2 4" xfId="12067"/>
    <cellStyle name="20 % - Accent6 5 2 3" xfId="3795"/>
    <cellStyle name="20 % - Accent6 5 2 3 2" xfId="9076"/>
    <cellStyle name="20 % - Accent6 5 2 3 2 2" xfId="12072"/>
    <cellStyle name="20 % - Accent6 5 2 3 3" xfId="12071"/>
    <cellStyle name="20 % - Accent6 5 2 4" xfId="6435"/>
    <cellStyle name="20 % - Accent6 5 2 4 2" xfId="12073"/>
    <cellStyle name="20 % - Accent6 5 2 5" xfId="12066"/>
    <cellStyle name="20 % - Accent6 5 3" xfId="1681"/>
    <cellStyle name="20 % - Accent6 5 3 2" xfId="4323"/>
    <cellStyle name="20 % - Accent6 5 3 2 2" xfId="9604"/>
    <cellStyle name="20 % - Accent6 5 3 2 2 2" xfId="12076"/>
    <cellStyle name="20 % - Accent6 5 3 2 3" xfId="12075"/>
    <cellStyle name="20 % - Accent6 5 3 3" xfId="6963"/>
    <cellStyle name="20 % - Accent6 5 3 3 2" xfId="12077"/>
    <cellStyle name="20 % - Accent6 5 3 4" xfId="12074"/>
    <cellStyle name="20 % - Accent6 5 4" xfId="3090"/>
    <cellStyle name="20 % - Accent6 5 4 2" xfId="8372"/>
    <cellStyle name="20 % - Accent6 5 4 2 2" xfId="12079"/>
    <cellStyle name="20 % - Accent6 5 4 3" xfId="12078"/>
    <cellStyle name="20 % - Accent6 5 5" xfId="5731"/>
    <cellStyle name="20 % - Accent6 5 5 2" xfId="12080"/>
    <cellStyle name="20 % - Accent6 5 6" xfId="12065"/>
    <cellStyle name="20 % - Accent6 6" xfId="801"/>
    <cellStyle name="20 % - Accent6 6 2" xfId="2033"/>
    <cellStyle name="20 % - Accent6 6 2 2" xfId="4675"/>
    <cellStyle name="20 % - Accent6 6 2 2 2" xfId="9956"/>
    <cellStyle name="20 % - Accent6 6 2 2 2 2" xfId="12084"/>
    <cellStyle name="20 % - Accent6 6 2 2 3" xfId="12083"/>
    <cellStyle name="20 % - Accent6 6 2 3" xfId="7315"/>
    <cellStyle name="20 % - Accent6 6 2 3 2" xfId="12085"/>
    <cellStyle name="20 % - Accent6 6 2 4" xfId="12082"/>
    <cellStyle name="20 % - Accent6 6 3" xfId="3443"/>
    <cellStyle name="20 % - Accent6 6 3 2" xfId="8724"/>
    <cellStyle name="20 % - Accent6 6 3 2 2" xfId="12087"/>
    <cellStyle name="20 % - Accent6 6 3 3" xfId="12086"/>
    <cellStyle name="20 % - Accent6 6 4" xfId="6083"/>
    <cellStyle name="20 % - Accent6 6 4 2" xfId="12088"/>
    <cellStyle name="20 % - Accent6 6 5" xfId="12081"/>
    <cellStyle name="20 % - Accent6 7" xfId="1332"/>
    <cellStyle name="20 % - Accent6 7 2" xfId="3974"/>
    <cellStyle name="20 % - Accent6 7 2 2" xfId="9255"/>
    <cellStyle name="20 % - Accent6 7 2 2 2" xfId="12091"/>
    <cellStyle name="20 % - Accent6 7 2 3" xfId="12090"/>
    <cellStyle name="20 % - Accent6 7 3" xfId="6614"/>
    <cellStyle name="20 % - Accent6 7 3 2" xfId="12092"/>
    <cellStyle name="20 % - Accent6 7 4" xfId="12089"/>
    <cellStyle name="20 % - Accent6 8" xfId="2561"/>
    <cellStyle name="20 % - Accent6 8 2" xfId="5203"/>
    <cellStyle name="20 % - Accent6 8 2 2" xfId="10484"/>
    <cellStyle name="20 % - Accent6 8 2 2 2" xfId="12095"/>
    <cellStyle name="20 % - Accent6 8 2 3" xfId="12094"/>
    <cellStyle name="20 % - Accent6 8 3" xfId="7843"/>
    <cellStyle name="20 % - Accent6 8 3 2" xfId="12096"/>
    <cellStyle name="20 % - Accent6 8 4" xfId="12093"/>
    <cellStyle name="20 % - Accent6 9" xfId="2737"/>
    <cellStyle name="20 % - Accent6 9 2" xfId="8019"/>
    <cellStyle name="20 % - Accent6 9 2 2" xfId="12098"/>
    <cellStyle name="20 % - Accent6 9 3" xfId="12097"/>
    <cellStyle name="40 % - Accent1" xfId="26" builtinId="31" customBuiltin="1"/>
    <cellStyle name="40 % - Accent1 10" xfId="5370"/>
    <cellStyle name="40 % - Accent1 10 2" xfId="12099"/>
    <cellStyle name="40 % - Accent1 2" xfId="82"/>
    <cellStyle name="40 % - Accent1 2 10" xfId="12100"/>
    <cellStyle name="40 % - Accent1 2 2" xfId="248"/>
    <cellStyle name="40 % - Accent1 2 2 2" xfId="432"/>
    <cellStyle name="40 % - Accent1 2 2 2 2" xfId="781"/>
    <cellStyle name="40 % - Accent1 2 2 2 2 2" xfId="2013"/>
    <cellStyle name="40 % - Accent1 2 2 2 2 2 2" xfId="4655"/>
    <cellStyle name="40 % - Accent1 2 2 2 2 2 2 2" xfId="9936"/>
    <cellStyle name="40 % - Accent1 2 2 2 2 2 2 2 2" xfId="12106"/>
    <cellStyle name="40 % - Accent1 2 2 2 2 2 2 3" xfId="12105"/>
    <cellStyle name="40 % - Accent1 2 2 2 2 2 3" xfId="7295"/>
    <cellStyle name="40 % - Accent1 2 2 2 2 2 3 2" xfId="12107"/>
    <cellStyle name="40 % - Accent1 2 2 2 2 2 4" xfId="12104"/>
    <cellStyle name="40 % - Accent1 2 2 2 2 3" xfId="3423"/>
    <cellStyle name="40 % - Accent1 2 2 2 2 3 2" xfId="8704"/>
    <cellStyle name="40 % - Accent1 2 2 2 2 3 2 2" xfId="12109"/>
    <cellStyle name="40 % - Accent1 2 2 2 2 3 3" xfId="12108"/>
    <cellStyle name="40 % - Accent1 2 2 2 2 4" xfId="6063"/>
    <cellStyle name="40 % - Accent1 2 2 2 2 4 2" xfId="12110"/>
    <cellStyle name="40 % - Accent1 2 2 2 2 5" xfId="12103"/>
    <cellStyle name="40 % - Accent1 2 2 2 3" xfId="1133"/>
    <cellStyle name="40 % - Accent1 2 2 2 3 2" xfId="2365"/>
    <cellStyle name="40 % - Accent1 2 2 2 3 2 2" xfId="5007"/>
    <cellStyle name="40 % - Accent1 2 2 2 3 2 2 2" xfId="10288"/>
    <cellStyle name="40 % - Accent1 2 2 2 3 2 2 2 2" xfId="12114"/>
    <cellStyle name="40 % - Accent1 2 2 2 3 2 2 3" xfId="12113"/>
    <cellStyle name="40 % - Accent1 2 2 2 3 2 3" xfId="7647"/>
    <cellStyle name="40 % - Accent1 2 2 2 3 2 3 2" xfId="12115"/>
    <cellStyle name="40 % - Accent1 2 2 2 3 2 4" xfId="12112"/>
    <cellStyle name="40 % - Accent1 2 2 2 3 3" xfId="3775"/>
    <cellStyle name="40 % - Accent1 2 2 2 3 3 2" xfId="9056"/>
    <cellStyle name="40 % - Accent1 2 2 2 3 3 2 2" xfId="12117"/>
    <cellStyle name="40 % - Accent1 2 2 2 3 3 3" xfId="12116"/>
    <cellStyle name="40 % - Accent1 2 2 2 3 4" xfId="6415"/>
    <cellStyle name="40 % - Accent1 2 2 2 3 4 2" xfId="12118"/>
    <cellStyle name="40 % - Accent1 2 2 2 3 5" xfId="12111"/>
    <cellStyle name="40 % - Accent1 2 2 2 4" xfId="1661"/>
    <cellStyle name="40 % - Accent1 2 2 2 4 2" xfId="4303"/>
    <cellStyle name="40 % - Accent1 2 2 2 4 2 2" xfId="9584"/>
    <cellStyle name="40 % - Accent1 2 2 2 4 2 2 2" xfId="12121"/>
    <cellStyle name="40 % - Accent1 2 2 2 4 2 3" xfId="12120"/>
    <cellStyle name="40 % - Accent1 2 2 2 4 3" xfId="6943"/>
    <cellStyle name="40 % - Accent1 2 2 2 4 3 2" xfId="12122"/>
    <cellStyle name="40 % - Accent1 2 2 2 4 4" xfId="12119"/>
    <cellStyle name="40 % - Accent1 2 2 2 5" xfId="3070"/>
    <cellStyle name="40 % - Accent1 2 2 2 5 2" xfId="8352"/>
    <cellStyle name="40 % - Accent1 2 2 2 5 2 2" xfId="12124"/>
    <cellStyle name="40 % - Accent1 2 2 2 5 3" xfId="12123"/>
    <cellStyle name="40 % - Accent1 2 2 2 6" xfId="5711"/>
    <cellStyle name="40 % - Accent1 2 2 2 6 2" xfId="12125"/>
    <cellStyle name="40 % - Accent1 2 2 2 7" xfId="12102"/>
    <cellStyle name="40 % - Accent1 2 2 3" xfId="604"/>
    <cellStyle name="40 % - Accent1 2 2 3 2" xfId="1309"/>
    <cellStyle name="40 % - Accent1 2 2 3 2 2" xfId="2541"/>
    <cellStyle name="40 % - Accent1 2 2 3 2 2 2" xfId="5183"/>
    <cellStyle name="40 % - Accent1 2 2 3 2 2 2 2" xfId="10464"/>
    <cellStyle name="40 % - Accent1 2 2 3 2 2 2 2 2" xfId="12130"/>
    <cellStyle name="40 % - Accent1 2 2 3 2 2 2 3" xfId="12129"/>
    <cellStyle name="40 % - Accent1 2 2 3 2 2 3" xfId="7823"/>
    <cellStyle name="40 % - Accent1 2 2 3 2 2 3 2" xfId="12131"/>
    <cellStyle name="40 % - Accent1 2 2 3 2 2 4" xfId="12128"/>
    <cellStyle name="40 % - Accent1 2 2 3 2 3" xfId="3951"/>
    <cellStyle name="40 % - Accent1 2 2 3 2 3 2" xfId="9232"/>
    <cellStyle name="40 % - Accent1 2 2 3 2 3 2 2" xfId="12133"/>
    <cellStyle name="40 % - Accent1 2 2 3 2 3 3" xfId="12132"/>
    <cellStyle name="40 % - Accent1 2 2 3 2 4" xfId="6591"/>
    <cellStyle name="40 % - Accent1 2 2 3 2 4 2" xfId="12134"/>
    <cellStyle name="40 % - Accent1 2 2 3 2 5" xfId="12127"/>
    <cellStyle name="40 % - Accent1 2 2 3 3" xfId="1837"/>
    <cellStyle name="40 % - Accent1 2 2 3 3 2" xfId="4479"/>
    <cellStyle name="40 % - Accent1 2 2 3 3 2 2" xfId="9760"/>
    <cellStyle name="40 % - Accent1 2 2 3 3 2 2 2" xfId="12137"/>
    <cellStyle name="40 % - Accent1 2 2 3 3 2 3" xfId="12136"/>
    <cellStyle name="40 % - Accent1 2 2 3 3 3" xfId="7119"/>
    <cellStyle name="40 % - Accent1 2 2 3 3 3 2" xfId="12138"/>
    <cellStyle name="40 % - Accent1 2 2 3 3 4" xfId="12135"/>
    <cellStyle name="40 % - Accent1 2 2 3 4" xfId="3246"/>
    <cellStyle name="40 % - Accent1 2 2 3 4 2" xfId="8528"/>
    <cellStyle name="40 % - Accent1 2 2 3 4 2 2" xfId="12140"/>
    <cellStyle name="40 % - Accent1 2 2 3 4 3" xfId="12139"/>
    <cellStyle name="40 % - Accent1 2 2 3 5" xfId="5887"/>
    <cellStyle name="40 % - Accent1 2 2 3 5 2" xfId="12141"/>
    <cellStyle name="40 % - Accent1 2 2 3 6" xfId="12126"/>
    <cellStyle name="40 % - Accent1 2 2 4" xfId="957"/>
    <cellStyle name="40 % - Accent1 2 2 4 2" xfId="2189"/>
    <cellStyle name="40 % - Accent1 2 2 4 2 2" xfId="4831"/>
    <cellStyle name="40 % - Accent1 2 2 4 2 2 2" xfId="10112"/>
    <cellStyle name="40 % - Accent1 2 2 4 2 2 2 2" xfId="12145"/>
    <cellStyle name="40 % - Accent1 2 2 4 2 2 3" xfId="12144"/>
    <cellStyle name="40 % - Accent1 2 2 4 2 3" xfId="7471"/>
    <cellStyle name="40 % - Accent1 2 2 4 2 3 2" xfId="12146"/>
    <cellStyle name="40 % - Accent1 2 2 4 2 4" xfId="12143"/>
    <cellStyle name="40 % - Accent1 2 2 4 3" xfId="3599"/>
    <cellStyle name="40 % - Accent1 2 2 4 3 2" xfId="8880"/>
    <cellStyle name="40 % - Accent1 2 2 4 3 2 2" xfId="12148"/>
    <cellStyle name="40 % - Accent1 2 2 4 3 3" xfId="12147"/>
    <cellStyle name="40 % - Accent1 2 2 4 4" xfId="6239"/>
    <cellStyle name="40 % - Accent1 2 2 4 4 2" xfId="12149"/>
    <cellStyle name="40 % - Accent1 2 2 4 5" xfId="12142"/>
    <cellStyle name="40 % - Accent1 2 2 5" xfId="1485"/>
    <cellStyle name="40 % - Accent1 2 2 5 2" xfId="4127"/>
    <cellStyle name="40 % - Accent1 2 2 5 2 2" xfId="9408"/>
    <cellStyle name="40 % - Accent1 2 2 5 2 2 2" xfId="12152"/>
    <cellStyle name="40 % - Accent1 2 2 5 2 3" xfId="12151"/>
    <cellStyle name="40 % - Accent1 2 2 5 3" xfId="6767"/>
    <cellStyle name="40 % - Accent1 2 2 5 3 2" xfId="12153"/>
    <cellStyle name="40 % - Accent1 2 2 5 4" xfId="12150"/>
    <cellStyle name="40 % - Accent1 2 2 6" xfId="2717"/>
    <cellStyle name="40 % - Accent1 2 2 6 2" xfId="5359"/>
    <cellStyle name="40 % - Accent1 2 2 6 2 2" xfId="10640"/>
    <cellStyle name="40 % - Accent1 2 2 6 2 2 2" xfId="12156"/>
    <cellStyle name="40 % - Accent1 2 2 6 2 3" xfId="12155"/>
    <cellStyle name="40 % - Accent1 2 2 6 3" xfId="7999"/>
    <cellStyle name="40 % - Accent1 2 2 6 3 2" xfId="12157"/>
    <cellStyle name="40 % - Accent1 2 2 6 4" xfId="12154"/>
    <cellStyle name="40 % - Accent1 2 2 7" xfId="2894"/>
    <cellStyle name="40 % - Accent1 2 2 7 2" xfId="8176"/>
    <cellStyle name="40 % - Accent1 2 2 7 2 2" xfId="12159"/>
    <cellStyle name="40 % - Accent1 2 2 7 3" xfId="12158"/>
    <cellStyle name="40 % - Accent1 2 2 8" xfId="5535"/>
    <cellStyle name="40 % - Accent1 2 2 8 2" xfId="12160"/>
    <cellStyle name="40 % - Accent1 2 2 9" xfId="12101"/>
    <cellStyle name="40 % - Accent1 2 3" xfId="345"/>
    <cellStyle name="40 % - Accent1 2 3 2" xfId="694"/>
    <cellStyle name="40 % - Accent1 2 3 2 2" xfId="1926"/>
    <cellStyle name="40 % - Accent1 2 3 2 2 2" xfId="4568"/>
    <cellStyle name="40 % - Accent1 2 3 2 2 2 2" xfId="9849"/>
    <cellStyle name="40 % - Accent1 2 3 2 2 2 2 2" xfId="12165"/>
    <cellStyle name="40 % - Accent1 2 3 2 2 2 3" xfId="12164"/>
    <cellStyle name="40 % - Accent1 2 3 2 2 3" xfId="7208"/>
    <cellStyle name="40 % - Accent1 2 3 2 2 3 2" xfId="12166"/>
    <cellStyle name="40 % - Accent1 2 3 2 2 4" xfId="12163"/>
    <cellStyle name="40 % - Accent1 2 3 2 3" xfId="3336"/>
    <cellStyle name="40 % - Accent1 2 3 2 3 2" xfId="8617"/>
    <cellStyle name="40 % - Accent1 2 3 2 3 2 2" xfId="12168"/>
    <cellStyle name="40 % - Accent1 2 3 2 3 3" xfId="12167"/>
    <cellStyle name="40 % - Accent1 2 3 2 4" xfId="5976"/>
    <cellStyle name="40 % - Accent1 2 3 2 4 2" xfId="12169"/>
    <cellStyle name="40 % - Accent1 2 3 2 5" xfId="12162"/>
    <cellStyle name="40 % - Accent1 2 3 3" xfId="1046"/>
    <cellStyle name="40 % - Accent1 2 3 3 2" xfId="2278"/>
    <cellStyle name="40 % - Accent1 2 3 3 2 2" xfId="4920"/>
    <cellStyle name="40 % - Accent1 2 3 3 2 2 2" xfId="10201"/>
    <cellStyle name="40 % - Accent1 2 3 3 2 2 2 2" xfId="12173"/>
    <cellStyle name="40 % - Accent1 2 3 3 2 2 3" xfId="12172"/>
    <cellStyle name="40 % - Accent1 2 3 3 2 3" xfId="7560"/>
    <cellStyle name="40 % - Accent1 2 3 3 2 3 2" xfId="12174"/>
    <cellStyle name="40 % - Accent1 2 3 3 2 4" xfId="12171"/>
    <cellStyle name="40 % - Accent1 2 3 3 3" xfId="3688"/>
    <cellStyle name="40 % - Accent1 2 3 3 3 2" xfId="8969"/>
    <cellStyle name="40 % - Accent1 2 3 3 3 2 2" xfId="12176"/>
    <cellStyle name="40 % - Accent1 2 3 3 3 3" xfId="12175"/>
    <cellStyle name="40 % - Accent1 2 3 3 4" xfId="6328"/>
    <cellStyle name="40 % - Accent1 2 3 3 4 2" xfId="12177"/>
    <cellStyle name="40 % - Accent1 2 3 3 5" xfId="12170"/>
    <cellStyle name="40 % - Accent1 2 3 4" xfId="1574"/>
    <cellStyle name="40 % - Accent1 2 3 4 2" xfId="4216"/>
    <cellStyle name="40 % - Accent1 2 3 4 2 2" xfId="9497"/>
    <cellStyle name="40 % - Accent1 2 3 4 2 2 2" xfId="12180"/>
    <cellStyle name="40 % - Accent1 2 3 4 2 3" xfId="12179"/>
    <cellStyle name="40 % - Accent1 2 3 4 3" xfId="6856"/>
    <cellStyle name="40 % - Accent1 2 3 4 3 2" xfId="12181"/>
    <cellStyle name="40 % - Accent1 2 3 4 4" xfId="12178"/>
    <cellStyle name="40 % - Accent1 2 3 5" xfId="2983"/>
    <cellStyle name="40 % - Accent1 2 3 5 2" xfId="8265"/>
    <cellStyle name="40 % - Accent1 2 3 5 2 2" xfId="12183"/>
    <cellStyle name="40 % - Accent1 2 3 5 3" xfId="12182"/>
    <cellStyle name="40 % - Accent1 2 3 6" xfId="5624"/>
    <cellStyle name="40 % - Accent1 2 3 6 2" xfId="12184"/>
    <cellStyle name="40 % - Accent1 2 3 7" xfId="12161"/>
    <cellStyle name="40 % - Accent1 2 4" xfId="519"/>
    <cellStyle name="40 % - Accent1 2 4 2" xfId="1222"/>
    <cellStyle name="40 % - Accent1 2 4 2 2" xfId="2454"/>
    <cellStyle name="40 % - Accent1 2 4 2 2 2" xfId="5096"/>
    <cellStyle name="40 % - Accent1 2 4 2 2 2 2" xfId="10377"/>
    <cellStyle name="40 % - Accent1 2 4 2 2 2 2 2" xfId="12189"/>
    <cellStyle name="40 % - Accent1 2 4 2 2 2 3" xfId="12188"/>
    <cellStyle name="40 % - Accent1 2 4 2 2 3" xfId="7736"/>
    <cellStyle name="40 % - Accent1 2 4 2 2 3 2" xfId="12190"/>
    <cellStyle name="40 % - Accent1 2 4 2 2 4" xfId="12187"/>
    <cellStyle name="40 % - Accent1 2 4 2 3" xfId="3864"/>
    <cellStyle name="40 % - Accent1 2 4 2 3 2" xfId="9145"/>
    <cellStyle name="40 % - Accent1 2 4 2 3 2 2" xfId="12192"/>
    <cellStyle name="40 % - Accent1 2 4 2 3 3" xfId="12191"/>
    <cellStyle name="40 % - Accent1 2 4 2 4" xfId="6504"/>
    <cellStyle name="40 % - Accent1 2 4 2 4 2" xfId="12193"/>
    <cellStyle name="40 % - Accent1 2 4 2 5" xfId="12186"/>
    <cellStyle name="40 % - Accent1 2 4 3" xfId="1750"/>
    <cellStyle name="40 % - Accent1 2 4 3 2" xfId="4392"/>
    <cellStyle name="40 % - Accent1 2 4 3 2 2" xfId="9673"/>
    <cellStyle name="40 % - Accent1 2 4 3 2 2 2" xfId="12196"/>
    <cellStyle name="40 % - Accent1 2 4 3 2 3" xfId="12195"/>
    <cellStyle name="40 % - Accent1 2 4 3 3" xfId="7032"/>
    <cellStyle name="40 % - Accent1 2 4 3 3 2" xfId="12197"/>
    <cellStyle name="40 % - Accent1 2 4 3 4" xfId="12194"/>
    <cellStyle name="40 % - Accent1 2 4 4" xfId="3159"/>
    <cellStyle name="40 % - Accent1 2 4 4 2" xfId="8441"/>
    <cellStyle name="40 % - Accent1 2 4 4 2 2" xfId="12199"/>
    <cellStyle name="40 % - Accent1 2 4 4 3" xfId="12198"/>
    <cellStyle name="40 % - Accent1 2 4 5" xfId="5800"/>
    <cellStyle name="40 % - Accent1 2 4 5 2" xfId="12200"/>
    <cellStyle name="40 % - Accent1 2 4 6" xfId="12185"/>
    <cellStyle name="40 % - Accent1 2 5" xfId="870"/>
    <cellStyle name="40 % - Accent1 2 5 2" xfId="2102"/>
    <cellStyle name="40 % - Accent1 2 5 2 2" xfId="4744"/>
    <cellStyle name="40 % - Accent1 2 5 2 2 2" xfId="10025"/>
    <cellStyle name="40 % - Accent1 2 5 2 2 2 2" xfId="12204"/>
    <cellStyle name="40 % - Accent1 2 5 2 2 3" xfId="12203"/>
    <cellStyle name="40 % - Accent1 2 5 2 3" xfId="7384"/>
    <cellStyle name="40 % - Accent1 2 5 2 3 2" xfId="12205"/>
    <cellStyle name="40 % - Accent1 2 5 2 4" xfId="12202"/>
    <cellStyle name="40 % - Accent1 2 5 3" xfId="3512"/>
    <cellStyle name="40 % - Accent1 2 5 3 2" xfId="8793"/>
    <cellStyle name="40 % - Accent1 2 5 3 2 2" xfId="12207"/>
    <cellStyle name="40 % - Accent1 2 5 3 3" xfId="12206"/>
    <cellStyle name="40 % - Accent1 2 5 4" xfId="6152"/>
    <cellStyle name="40 % - Accent1 2 5 4 2" xfId="12208"/>
    <cellStyle name="40 % - Accent1 2 5 5" xfId="12201"/>
    <cellStyle name="40 % - Accent1 2 6" xfId="1398"/>
    <cellStyle name="40 % - Accent1 2 6 2" xfId="4040"/>
    <cellStyle name="40 % - Accent1 2 6 2 2" xfId="9321"/>
    <cellStyle name="40 % - Accent1 2 6 2 2 2" xfId="12211"/>
    <cellStyle name="40 % - Accent1 2 6 2 3" xfId="12210"/>
    <cellStyle name="40 % - Accent1 2 6 3" xfId="6680"/>
    <cellStyle name="40 % - Accent1 2 6 3 2" xfId="12212"/>
    <cellStyle name="40 % - Accent1 2 6 4" xfId="12209"/>
    <cellStyle name="40 % - Accent1 2 7" xfId="2630"/>
    <cellStyle name="40 % - Accent1 2 7 2" xfId="5272"/>
    <cellStyle name="40 % - Accent1 2 7 2 2" xfId="10553"/>
    <cellStyle name="40 % - Accent1 2 7 2 2 2" xfId="12215"/>
    <cellStyle name="40 % - Accent1 2 7 2 3" xfId="12214"/>
    <cellStyle name="40 % - Accent1 2 7 3" xfId="7912"/>
    <cellStyle name="40 % - Accent1 2 7 3 2" xfId="12216"/>
    <cellStyle name="40 % - Accent1 2 7 4" xfId="12213"/>
    <cellStyle name="40 % - Accent1 2 8" xfId="2807"/>
    <cellStyle name="40 % - Accent1 2 8 2" xfId="8089"/>
    <cellStyle name="40 % - Accent1 2 8 2 2" xfId="12218"/>
    <cellStyle name="40 % - Accent1 2 8 3" xfId="12217"/>
    <cellStyle name="40 % - Accent1 2 9" xfId="5448"/>
    <cellStyle name="40 % - Accent1 2 9 2" xfId="12219"/>
    <cellStyle name="40 % - Accent1 3" xfId="174"/>
    <cellStyle name="40 % - Accent1 3 2" xfId="359"/>
    <cellStyle name="40 % - Accent1 3 2 2" xfId="708"/>
    <cellStyle name="40 % - Accent1 3 2 2 2" xfId="1940"/>
    <cellStyle name="40 % - Accent1 3 2 2 2 2" xfId="4582"/>
    <cellStyle name="40 % - Accent1 3 2 2 2 2 2" xfId="9863"/>
    <cellStyle name="40 % - Accent1 3 2 2 2 2 2 2" xfId="12225"/>
    <cellStyle name="40 % - Accent1 3 2 2 2 2 3" xfId="12224"/>
    <cellStyle name="40 % - Accent1 3 2 2 2 3" xfId="7222"/>
    <cellStyle name="40 % - Accent1 3 2 2 2 3 2" xfId="12226"/>
    <cellStyle name="40 % - Accent1 3 2 2 2 4" xfId="12223"/>
    <cellStyle name="40 % - Accent1 3 2 2 3" xfId="3350"/>
    <cellStyle name="40 % - Accent1 3 2 2 3 2" xfId="8631"/>
    <cellStyle name="40 % - Accent1 3 2 2 3 2 2" xfId="12228"/>
    <cellStyle name="40 % - Accent1 3 2 2 3 3" xfId="12227"/>
    <cellStyle name="40 % - Accent1 3 2 2 4" xfId="5990"/>
    <cellStyle name="40 % - Accent1 3 2 2 4 2" xfId="12229"/>
    <cellStyle name="40 % - Accent1 3 2 2 5" xfId="12222"/>
    <cellStyle name="40 % - Accent1 3 2 3" xfId="1060"/>
    <cellStyle name="40 % - Accent1 3 2 3 2" xfId="2292"/>
    <cellStyle name="40 % - Accent1 3 2 3 2 2" xfId="4934"/>
    <cellStyle name="40 % - Accent1 3 2 3 2 2 2" xfId="10215"/>
    <cellStyle name="40 % - Accent1 3 2 3 2 2 2 2" xfId="12233"/>
    <cellStyle name="40 % - Accent1 3 2 3 2 2 3" xfId="12232"/>
    <cellStyle name="40 % - Accent1 3 2 3 2 3" xfId="7574"/>
    <cellStyle name="40 % - Accent1 3 2 3 2 3 2" xfId="12234"/>
    <cellStyle name="40 % - Accent1 3 2 3 2 4" xfId="12231"/>
    <cellStyle name="40 % - Accent1 3 2 3 3" xfId="3702"/>
    <cellStyle name="40 % - Accent1 3 2 3 3 2" xfId="8983"/>
    <cellStyle name="40 % - Accent1 3 2 3 3 2 2" xfId="12236"/>
    <cellStyle name="40 % - Accent1 3 2 3 3 3" xfId="12235"/>
    <cellStyle name="40 % - Accent1 3 2 3 4" xfId="6342"/>
    <cellStyle name="40 % - Accent1 3 2 3 4 2" xfId="12237"/>
    <cellStyle name="40 % - Accent1 3 2 3 5" xfId="12230"/>
    <cellStyle name="40 % - Accent1 3 2 4" xfId="1588"/>
    <cellStyle name="40 % - Accent1 3 2 4 2" xfId="4230"/>
    <cellStyle name="40 % - Accent1 3 2 4 2 2" xfId="9511"/>
    <cellStyle name="40 % - Accent1 3 2 4 2 2 2" xfId="12240"/>
    <cellStyle name="40 % - Accent1 3 2 4 2 3" xfId="12239"/>
    <cellStyle name="40 % - Accent1 3 2 4 3" xfId="6870"/>
    <cellStyle name="40 % - Accent1 3 2 4 3 2" xfId="12241"/>
    <cellStyle name="40 % - Accent1 3 2 4 4" xfId="12238"/>
    <cellStyle name="40 % - Accent1 3 2 5" xfId="2997"/>
    <cellStyle name="40 % - Accent1 3 2 5 2" xfId="8279"/>
    <cellStyle name="40 % - Accent1 3 2 5 2 2" xfId="12243"/>
    <cellStyle name="40 % - Accent1 3 2 5 3" xfId="12242"/>
    <cellStyle name="40 % - Accent1 3 2 6" xfId="5638"/>
    <cellStyle name="40 % - Accent1 3 2 6 2" xfId="12244"/>
    <cellStyle name="40 % - Accent1 3 2 7" xfId="12221"/>
    <cellStyle name="40 % - Accent1 3 3" xfId="533"/>
    <cellStyle name="40 % - Accent1 3 3 2" xfId="1236"/>
    <cellStyle name="40 % - Accent1 3 3 2 2" xfId="2468"/>
    <cellStyle name="40 % - Accent1 3 3 2 2 2" xfId="5110"/>
    <cellStyle name="40 % - Accent1 3 3 2 2 2 2" xfId="10391"/>
    <cellStyle name="40 % - Accent1 3 3 2 2 2 2 2" xfId="12249"/>
    <cellStyle name="40 % - Accent1 3 3 2 2 2 3" xfId="12248"/>
    <cellStyle name="40 % - Accent1 3 3 2 2 3" xfId="7750"/>
    <cellStyle name="40 % - Accent1 3 3 2 2 3 2" xfId="12250"/>
    <cellStyle name="40 % - Accent1 3 3 2 2 4" xfId="12247"/>
    <cellStyle name="40 % - Accent1 3 3 2 3" xfId="3878"/>
    <cellStyle name="40 % - Accent1 3 3 2 3 2" xfId="9159"/>
    <cellStyle name="40 % - Accent1 3 3 2 3 2 2" xfId="12252"/>
    <cellStyle name="40 % - Accent1 3 3 2 3 3" xfId="12251"/>
    <cellStyle name="40 % - Accent1 3 3 2 4" xfId="6518"/>
    <cellStyle name="40 % - Accent1 3 3 2 4 2" xfId="12253"/>
    <cellStyle name="40 % - Accent1 3 3 2 5" xfId="12246"/>
    <cellStyle name="40 % - Accent1 3 3 3" xfId="1764"/>
    <cellStyle name="40 % - Accent1 3 3 3 2" xfId="4406"/>
    <cellStyle name="40 % - Accent1 3 3 3 2 2" xfId="9687"/>
    <cellStyle name="40 % - Accent1 3 3 3 2 2 2" xfId="12256"/>
    <cellStyle name="40 % - Accent1 3 3 3 2 3" xfId="12255"/>
    <cellStyle name="40 % - Accent1 3 3 3 3" xfId="7046"/>
    <cellStyle name="40 % - Accent1 3 3 3 3 2" xfId="12257"/>
    <cellStyle name="40 % - Accent1 3 3 3 4" xfId="12254"/>
    <cellStyle name="40 % - Accent1 3 3 4" xfId="3173"/>
    <cellStyle name="40 % - Accent1 3 3 4 2" xfId="8455"/>
    <cellStyle name="40 % - Accent1 3 3 4 2 2" xfId="12259"/>
    <cellStyle name="40 % - Accent1 3 3 4 3" xfId="12258"/>
    <cellStyle name="40 % - Accent1 3 3 5" xfId="5814"/>
    <cellStyle name="40 % - Accent1 3 3 5 2" xfId="12260"/>
    <cellStyle name="40 % - Accent1 3 3 6" xfId="12245"/>
    <cellStyle name="40 % - Accent1 3 4" xfId="884"/>
    <cellStyle name="40 % - Accent1 3 4 2" xfId="2116"/>
    <cellStyle name="40 % - Accent1 3 4 2 2" xfId="4758"/>
    <cellStyle name="40 % - Accent1 3 4 2 2 2" xfId="10039"/>
    <cellStyle name="40 % - Accent1 3 4 2 2 2 2" xfId="12264"/>
    <cellStyle name="40 % - Accent1 3 4 2 2 3" xfId="12263"/>
    <cellStyle name="40 % - Accent1 3 4 2 3" xfId="7398"/>
    <cellStyle name="40 % - Accent1 3 4 2 3 2" xfId="12265"/>
    <cellStyle name="40 % - Accent1 3 4 2 4" xfId="12262"/>
    <cellStyle name="40 % - Accent1 3 4 3" xfId="3526"/>
    <cellStyle name="40 % - Accent1 3 4 3 2" xfId="8807"/>
    <cellStyle name="40 % - Accent1 3 4 3 2 2" xfId="12267"/>
    <cellStyle name="40 % - Accent1 3 4 3 3" xfId="12266"/>
    <cellStyle name="40 % - Accent1 3 4 4" xfId="6166"/>
    <cellStyle name="40 % - Accent1 3 4 4 2" xfId="12268"/>
    <cellStyle name="40 % - Accent1 3 4 5" xfId="12261"/>
    <cellStyle name="40 % - Accent1 3 5" xfId="1412"/>
    <cellStyle name="40 % - Accent1 3 5 2" xfId="4054"/>
    <cellStyle name="40 % - Accent1 3 5 2 2" xfId="9335"/>
    <cellStyle name="40 % - Accent1 3 5 2 2 2" xfId="12271"/>
    <cellStyle name="40 % - Accent1 3 5 2 3" xfId="12270"/>
    <cellStyle name="40 % - Accent1 3 5 3" xfId="6694"/>
    <cellStyle name="40 % - Accent1 3 5 3 2" xfId="12272"/>
    <cellStyle name="40 % - Accent1 3 5 4" xfId="12269"/>
    <cellStyle name="40 % - Accent1 3 6" xfId="2644"/>
    <cellStyle name="40 % - Accent1 3 6 2" xfId="5286"/>
    <cellStyle name="40 % - Accent1 3 6 2 2" xfId="10567"/>
    <cellStyle name="40 % - Accent1 3 6 2 2 2" xfId="12275"/>
    <cellStyle name="40 % - Accent1 3 6 2 3" xfId="12274"/>
    <cellStyle name="40 % - Accent1 3 6 3" xfId="7926"/>
    <cellStyle name="40 % - Accent1 3 6 3 2" xfId="12276"/>
    <cellStyle name="40 % - Accent1 3 6 4" xfId="12273"/>
    <cellStyle name="40 % - Accent1 3 7" xfId="2821"/>
    <cellStyle name="40 % - Accent1 3 7 2" xfId="8103"/>
    <cellStyle name="40 % - Accent1 3 7 2 2" xfId="12278"/>
    <cellStyle name="40 % - Accent1 3 7 3" xfId="12277"/>
    <cellStyle name="40 % - Accent1 3 8" xfId="5462"/>
    <cellStyle name="40 % - Accent1 3 8 2" xfId="12279"/>
    <cellStyle name="40 % - Accent1 3 9" xfId="12220"/>
    <cellStyle name="40 % - Accent1 4" xfId="271"/>
    <cellStyle name="40 % - Accent1 4 2" xfId="619"/>
    <cellStyle name="40 % - Accent1 4 2 2" xfId="1851"/>
    <cellStyle name="40 % - Accent1 4 2 2 2" xfId="4493"/>
    <cellStyle name="40 % - Accent1 4 2 2 2 2" xfId="9774"/>
    <cellStyle name="40 % - Accent1 4 2 2 2 2 2" xfId="12284"/>
    <cellStyle name="40 % - Accent1 4 2 2 2 3" xfId="12283"/>
    <cellStyle name="40 % - Accent1 4 2 2 3" xfId="7133"/>
    <cellStyle name="40 % - Accent1 4 2 2 3 2" xfId="12285"/>
    <cellStyle name="40 % - Accent1 4 2 2 4" xfId="12282"/>
    <cellStyle name="40 % - Accent1 4 2 3" xfId="3261"/>
    <cellStyle name="40 % - Accent1 4 2 3 2" xfId="8542"/>
    <cellStyle name="40 % - Accent1 4 2 3 2 2" xfId="12287"/>
    <cellStyle name="40 % - Accent1 4 2 3 3" xfId="12286"/>
    <cellStyle name="40 % - Accent1 4 2 4" xfId="5901"/>
    <cellStyle name="40 % - Accent1 4 2 4 2" xfId="12288"/>
    <cellStyle name="40 % - Accent1 4 2 5" xfId="12281"/>
    <cellStyle name="40 % - Accent1 4 3" xfId="971"/>
    <cellStyle name="40 % - Accent1 4 3 2" xfId="2203"/>
    <cellStyle name="40 % - Accent1 4 3 2 2" xfId="4845"/>
    <cellStyle name="40 % - Accent1 4 3 2 2 2" xfId="10126"/>
    <cellStyle name="40 % - Accent1 4 3 2 2 2 2" xfId="12292"/>
    <cellStyle name="40 % - Accent1 4 3 2 2 3" xfId="12291"/>
    <cellStyle name="40 % - Accent1 4 3 2 3" xfId="7485"/>
    <cellStyle name="40 % - Accent1 4 3 2 3 2" xfId="12293"/>
    <cellStyle name="40 % - Accent1 4 3 2 4" xfId="12290"/>
    <cellStyle name="40 % - Accent1 4 3 3" xfId="3613"/>
    <cellStyle name="40 % - Accent1 4 3 3 2" xfId="8894"/>
    <cellStyle name="40 % - Accent1 4 3 3 2 2" xfId="12295"/>
    <cellStyle name="40 % - Accent1 4 3 3 3" xfId="12294"/>
    <cellStyle name="40 % - Accent1 4 3 4" xfId="6253"/>
    <cellStyle name="40 % - Accent1 4 3 4 2" xfId="12296"/>
    <cellStyle name="40 % - Accent1 4 3 5" xfId="12289"/>
    <cellStyle name="40 % - Accent1 4 4" xfId="1499"/>
    <cellStyle name="40 % - Accent1 4 4 2" xfId="4141"/>
    <cellStyle name="40 % - Accent1 4 4 2 2" xfId="9422"/>
    <cellStyle name="40 % - Accent1 4 4 2 2 2" xfId="12299"/>
    <cellStyle name="40 % - Accent1 4 4 2 3" xfId="12298"/>
    <cellStyle name="40 % - Accent1 4 4 3" xfId="6781"/>
    <cellStyle name="40 % - Accent1 4 4 3 2" xfId="12300"/>
    <cellStyle name="40 % - Accent1 4 4 4" xfId="12297"/>
    <cellStyle name="40 % - Accent1 4 5" xfId="2908"/>
    <cellStyle name="40 % - Accent1 4 5 2" xfId="8190"/>
    <cellStyle name="40 % - Accent1 4 5 2 2" xfId="12302"/>
    <cellStyle name="40 % - Accent1 4 5 3" xfId="12301"/>
    <cellStyle name="40 % - Accent1 4 6" xfId="5549"/>
    <cellStyle name="40 % - Accent1 4 6 2" xfId="12303"/>
    <cellStyle name="40 % - Accent1 4 7" xfId="12280"/>
    <cellStyle name="40 % - Accent1 5" xfId="443"/>
    <cellStyle name="40 % - Accent1 5 2" xfId="1144"/>
    <cellStyle name="40 % - Accent1 5 2 2" xfId="2376"/>
    <cellStyle name="40 % - Accent1 5 2 2 2" xfId="5018"/>
    <cellStyle name="40 % - Accent1 5 2 2 2 2" xfId="10299"/>
    <cellStyle name="40 % - Accent1 5 2 2 2 2 2" xfId="12308"/>
    <cellStyle name="40 % - Accent1 5 2 2 2 3" xfId="12307"/>
    <cellStyle name="40 % - Accent1 5 2 2 3" xfId="7658"/>
    <cellStyle name="40 % - Accent1 5 2 2 3 2" xfId="12309"/>
    <cellStyle name="40 % - Accent1 5 2 2 4" xfId="12306"/>
    <cellStyle name="40 % - Accent1 5 2 3" xfId="3786"/>
    <cellStyle name="40 % - Accent1 5 2 3 2" xfId="9067"/>
    <cellStyle name="40 % - Accent1 5 2 3 2 2" xfId="12311"/>
    <cellStyle name="40 % - Accent1 5 2 3 3" xfId="12310"/>
    <cellStyle name="40 % - Accent1 5 2 4" xfId="6426"/>
    <cellStyle name="40 % - Accent1 5 2 4 2" xfId="12312"/>
    <cellStyle name="40 % - Accent1 5 2 5" xfId="12305"/>
    <cellStyle name="40 % - Accent1 5 3" xfId="1672"/>
    <cellStyle name="40 % - Accent1 5 3 2" xfId="4314"/>
    <cellStyle name="40 % - Accent1 5 3 2 2" xfId="9595"/>
    <cellStyle name="40 % - Accent1 5 3 2 2 2" xfId="12315"/>
    <cellStyle name="40 % - Accent1 5 3 2 3" xfId="12314"/>
    <cellStyle name="40 % - Accent1 5 3 3" xfId="6954"/>
    <cellStyle name="40 % - Accent1 5 3 3 2" xfId="12316"/>
    <cellStyle name="40 % - Accent1 5 3 4" xfId="12313"/>
    <cellStyle name="40 % - Accent1 5 4" xfId="3081"/>
    <cellStyle name="40 % - Accent1 5 4 2" xfId="8363"/>
    <cellStyle name="40 % - Accent1 5 4 2 2" xfId="12318"/>
    <cellStyle name="40 % - Accent1 5 4 3" xfId="12317"/>
    <cellStyle name="40 % - Accent1 5 5" xfId="5722"/>
    <cellStyle name="40 % - Accent1 5 5 2" xfId="12319"/>
    <cellStyle name="40 % - Accent1 5 6" xfId="12304"/>
    <cellStyle name="40 % - Accent1 6" xfId="792"/>
    <cellStyle name="40 % - Accent1 6 2" xfId="2024"/>
    <cellStyle name="40 % - Accent1 6 2 2" xfId="4666"/>
    <cellStyle name="40 % - Accent1 6 2 2 2" xfId="9947"/>
    <cellStyle name="40 % - Accent1 6 2 2 2 2" xfId="12323"/>
    <cellStyle name="40 % - Accent1 6 2 2 3" xfId="12322"/>
    <cellStyle name="40 % - Accent1 6 2 3" xfId="7306"/>
    <cellStyle name="40 % - Accent1 6 2 3 2" xfId="12324"/>
    <cellStyle name="40 % - Accent1 6 2 4" xfId="12321"/>
    <cellStyle name="40 % - Accent1 6 3" xfId="3434"/>
    <cellStyle name="40 % - Accent1 6 3 2" xfId="8715"/>
    <cellStyle name="40 % - Accent1 6 3 2 2" xfId="12326"/>
    <cellStyle name="40 % - Accent1 6 3 3" xfId="12325"/>
    <cellStyle name="40 % - Accent1 6 4" xfId="6074"/>
    <cellStyle name="40 % - Accent1 6 4 2" xfId="12327"/>
    <cellStyle name="40 % - Accent1 6 5" xfId="12320"/>
    <cellStyle name="40 % - Accent1 7" xfId="1323"/>
    <cellStyle name="40 % - Accent1 7 2" xfId="3965"/>
    <cellStyle name="40 % - Accent1 7 2 2" xfId="9246"/>
    <cellStyle name="40 % - Accent1 7 2 2 2" xfId="12330"/>
    <cellStyle name="40 % - Accent1 7 2 3" xfId="12329"/>
    <cellStyle name="40 % - Accent1 7 3" xfId="6605"/>
    <cellStyle name="40 % - Accent1 7 3 2" xfId="12331"/>
    <cellStyle name="40 % - Accent1 7 4" xfId="12328"/>
    <cellStyle name="40 % - Accent1 8" xfId="2552"/>
    <cellStyle name="40 % - Accent1 8 2" xfId="5194"/>
    <cellStyle name="40 % - Accent1 8 2 2" xfId="10475"/>
    <cellStyle name="40 % - Accent1 8 2 2 2" xfId="12334"/>
    <cellStyle name="40 % - Accent1 8 2 3" xfId="12333"/>
    <cellStyle name="40 % - Accent1 8 3" xfId="7834"/>
    <cellStyle name="40 % - Accent1 8 3 2" xfId="12335"/>
    <cellStyle name="40 % - Accent1 8 4" xfId="12332"/>
    <cellStyle name="40 % - Accent1 9" xfId="2728"/>
    <cellStyle name="40 % - Accent1 9 2" xfId="8010"/>
    <cellStyle name="40 % - Accent1 9 2 2" xfId="12337"/>
    <cellStyle name="40 % - Accent1 9 3" xfId="12336"/>
    <cellStyle name="40 % - Accent2" xfId="30" builtinId="35" customBuiltin="1"/>
    <cellStyle name="40 % - Accent2 10" xfId="5372"/>
    <cellStyle name="40 % - Accent2 10 2" xfId="12338"/>
    <cellStyle name="40 % - Accent2 2" xfId="86"/>
    <cellStyle name="40 % - Accent2 2 10" xfId="12339"/>
    <cellStyle name="40 % - Accent2 2 2" xfId="246"/>
    <cellStyle name="40 % - Accent2 2 2 2" xfId="430"/>
    <cellStyle name="40 % - Accent2 2 2 2 2" xfId="779"/>
    <cellStyle name="40 % - Accent2 2 2 2 2 2" xfId="2011"/>
    <cellStyle name="40 % - Accent2 2 2 2 2 2 2" xfId="4653"/>
    <cellStyle name="40 % - Accent2 2 2 2 2 2 2 2" xfId="9934"/>
    <cellStyle name="40 % - Accent2 2 2 2 2 2 2 2 2" xfId="12345"/>
    <cellStyle name="40 % - Accent2 2 2 2 2 2 2 3" xfId="12344"/>
    <cellStyle name="40 % - Accent2 2 2 2 2 2 3" xfId="7293"/>
    <cellStyle name="40 % - Accent2 2 2 2 2 2 3 2" xfId="12346"/>
    <cellStyle name="40 % - Accent2 2 2 2 2 2 4" xfId="12343"/>
    <cellStyle name="40 % - Accent2 2 2 2 2 3" xfId="3421"/>
    <cellStyle name="40 % - Accent2 2 2 2 2 3 2" xfId="8702"/>
    <cellStyle name="40 % - Accent2 2 2 2 2 3 2 2" xfId="12348"/>
    <cellStyle name="40 % - Accent2 2 2 2 2 3 3" xfId="12347"/>
    <cellStyle name="40 % - Accent2 2 2 2 2 4" xfId="6061"/>
    <cellStyle name="40 % - Accent2 2 2 2 2 4 2" xfId="12349"/>
    <cellStyle name="40 % - Accent2 2 2 2 2 5" xfId="12342"/>
    <cellStyle name="40 % - Accent2 2 2 2 3" xfId="1131"/>
    <cellStyle name="40 % - Accent2 2 2 2 3 2" xfId="2363"/>
    <cellStyle name="40 % - Accent2 2 2 2 3 2 2" xfId="5005"/>
    <cellStyle name="40 % - Accent2 2 2 2 3 2 2 2" xfId="10286"/>
    <cellStyle name="40 % - Accent2 2 2 2 3 2 2 2 2" xfId="12353"/>
    <cellStyle name="40 % - Accent2 2 2 2 3 2 2 3" xfId="12352"/>
    <cellStyle name="40 % - Accent2 2 2 2 3 2 3" xfId="7645"/>
    <cellStyle name="40 % - Accent2 2 2 2 3 2 3 2" xfId="12354"/>
    <cellStyle name="40 % - Accent2 2 2 2 3 2 4" xfId="12351"/>
    <cellStyle name="40 % - Accent2 2 2 2 3 3" xfId="3773"/>
    <cellStyle name="40 % - Accent2 2 2 2 3 3 2" xfId="9054"/>
    <cellStyle name="40 % - Accent2 2 2 2 3 3 2 2" xfId="12356"/>
    <cellStyle name="40 % - Accent2 2 2 2 3 3 3" xfId="12355"/>
    <cellStyle name="40 % - Accent2 2 2 2 3 4" xfId="6413"/>
    <cellStyle name="40 % - Accent2 2 2 2 3 4 2" xfId="12357"/>
    <cellStyle name="40 % - Accent2 2 2 2 3 5" xfId="12350"/>
    <cellStyle name="40 % - Accent2 2 2 2 4" xfId="1659"/>
    <cellStyle name="40 % - Accent2 2 2 2 4 2" xfId="4301"/>
    <cellStyle name="40 % - Accent2 2 2 2 4 2 2" xfId="9582"/>
    <cellStyle name="40 % - Accent2 2 2 2 4 2 2 2" xfId="12360"/>
    <cellStyle name="40 % - Accent2 2 2 2 4 2 3" xfId="12359"/>
    <cellStyle name="40 % - Accent2 2 2 2 4 3" xfId="6941"/>
    <cellStyle name="40 % - Accent2 2 2 2 4 3 2" xfId="12361"/>
    <cellStyle name="40 % - Accent2 2 2 2 4 4" xfId="12358"/>
    <cellStyle name="40 % - Accent2 2 2 2 5" xfId="3068"/>
    <cellStyle name="40 % - Accent2 2 2 2 5 2" xfId="8350"/>
    <cellStyle name="40 % - Accent2 2 2 2 5 2 2" xfId="12363"/>
    <cellStyle name="40 % - Accent2 2 2 2 5 3" xfId="12362"/>
    <cellStyle name="40 % - Accent2 2 2 2 6" xfId="5709"/>
    <cellStyle name="40 % - Accent2 2 2 2 6 2" xfId="12364"/>
    <cellStyle name="40 % - Accent2 2 2 2 7" xfId="12341"/>
    <cellStyle name="40 % - Accent2 2 2 3" xfId="602"/>
    <cellStyle name="40 % - Accent2 2 2 3 2" xfId="1307"/>
    <cellStyle name="40 % - Accent2 2 2 3 2 2" xfId="2539"/>
    <cellStyle name="40 % - Accent2 2 2 3 2 2 2" xfId="5181"/>
    <cellStyle name="40 % - Accent2 2 2 3 2 2 2 2" xfId="10462"/>
    <cellStyle name="40 % - Accent2 2 2 3 2 2 2 2 2" xfId="12369"/>
    <cellStyle name="40 % - Accent2 2 2 3 2 2 2 3" xfId="12368"/>
    <cellStyle name="40 % - Accent2 2 2 3 2 2 3" xfId="7821"/>
    <cellStyle name="40 % - Accent2 2 2 3 2 2 3 2" xfId="12370"/>
    <cellStyle name="40 % - Accent2 2 2 3 2 2 4" xfId="12367"/>
    <cellStyle name="40 % - Accent2 2 2 3 2 3" xfId="3949"/>
    <cellStyle name="40 % - Accent2 2 2 3 2 3 2" xfId="9230"/>
    <cellStyle name="40 % - Accent2 2 2 3 2 3 2 2" xfId="12372"/>
    <cellStyle name="40 % - Accent2 2 2 3 2 3 3" xfId="12371"/>
    <cellStyle name="40 % - Accent2 2 2 3 2 4" xfId="6589"/>
    <cellStyle name="40 % - Accent2 2 2 3 2 4 2" xfId="12373"/>
    <cellStyle name="40 % - Accent2 2 2 3 2 5" xfId="12366"/>
    <cellStyle name="40 % - Accent2 2 2 3 3" xfId="1835"/>
    <cellStyle name="40 % - Accent2 2 2 3 3 2" xfId="4477"/>
    <cellStyle name="40 % - Accent2 2 2 3 3 2 2" xfId="9758"/>
    <cellStyle name="40 % - Accent2 2 2 3 3 2 2 2" xfId="12376"/>
    <cellStyle name="40 % - Accent2 2 2 3 3 2 3" xfId="12375"/>
    <cellStyle name="40 % - Accent2 2 2 3 3 3" xfId="7117"/>
    <cellStyle name="40 % - Accent2 2 2 3 3 3 2" xfId="12377"/>
    <cellStyle name="40 % - Accent2 2 2 3 3 4" xfId="12374"/>
    <cellStyle name="40 % - Accent2 2 2 3 4" xfId="3244"/>
    <cellStyle name="40 % - Accent2 2 2 3 4 2" xfId="8526"/>
    <cellStyle name="40 % - Accent2 2 2 3 4 2 2" xfId="12379"/>
    <cellStyle name="40 % - Accent2 2 2 3 4 3" xfId="12378"/>
    <cellStyle name="40 % - Accent2 2 2 3 5" xfId="5885"/>
    <cellStyle name="40 % - Accent2 2 2 3 5 2" xfId="12380"/>
    <cellStyle name="40 % - Accent2 2 2 3 6" xfId="12365"/>
    <cellStyle name="40 % - Accent2 2 2 4" xfId="955"/>
    <cellStyle name="40 % - Accent2 2 2 4 2" xfId="2187"/>
    <cellStyle name="40 % - Accent2 2 2 4 2 2" xfId="4829"/>
    <cellStyle name="40 % - Accent2 2 2 4 2 2 2" xfId="10110"/>
    <cellStyle name="40 % - Accent2 2 2 4 2 2 2 2" xfId="12384"/>
    <cellStyle name="40 % - Accent2 2 2 4 2 2 3" xfId="12383"/>
    <cellStyle name="40 % - Accent2 2 2 4 2 3" xfId="7469"/>
    <cellStyle name="40 % - Accent2 2 2 4 2 3 2" xfId="12385"/>
    <cellStyle name="40 % - Accent2 2 2 4 2 4" xfId="12382"/>
    <cellStyle name="40 % - Accent2 2 2 4 3" xfId="3597"/>
    <cellStyle name="40 % - Accent2 2 2 4 3 2" xfId="8878"/>
    <cellStyle name="40 % - Accent2 2 2 4 3 2 2" xfId="12387"/>
    <cellStyle name="40 % - Accent2 2 2 4 3 3" xfId="12386"/>
    <cellStyle name="40 % - Accent2 2 2 4 4" xfId="6237"/>
    <cellStyle name="40 % - Accent2 2 2 4 4 2" xfId="12388"/>
    <cellStyle name="40 % - Accent2 2 2 4 5" xfId="12381"/>
    <cellStyle name="40 % - Accent2 2 2 5" xfId="1483"/>
    <cellStyle name="40 % - Accent2 2 2 5 2" xfId="4125"/>
    <cellStyle name="40 % - Accent2 2 2 5 2 2" xfId="9406"/>
    <cellStyle name="40 % - Accent2 2 2 5 2 2 2" xfId="12391"/>
    <cellStyle name="40 % - Accent2 2 2 5 2 3" xfId="12390"/>
    <cellStyle name="40 % - Accent2 2 2 5 3" xfId="6765"/>
    <cellStyle name="40 % - Accent2 2 2 5 3 2" xfId="12392"/>
    <cellStyle name="40 % - Accent2 2 2 5 4" xfId="12389"/>
    <cellStyle name="40 % - Accent2 2 2 6" xfId="2715"/>
    <cellStyle name="40 % - Accent2 2 2 6 2" xfId="5357"/>
    <cellStyle name="40 % - Accent2 2 2 6 2 2" xfId="10638"/>
    <cellStyle name="40 % - Accent2 2 2 6 2 2 2" xfId="12395"/>
    <cellStyle name="40 % - Accent2 2 2 6 2 3" xfId="12394"/>
    <cellStyle name="40 % - Accent2 2 2 6 3" xfId="7997"/>
    <cellStyle name="40 % - Accent2 2 2 6 3 2" xfId="12396"/>
    <cellStyle name="40 % - Accent2 2 2 6 4" xfId="12393"/>
    <cellStyle name="40 % - Accent2 2 2 7" xfId="2892"/>
    <cellStyle name="40 % - Accent2 2 2 7 2" xfId="8174"/>
    <cellStyle name="40 % - Accent2 2 2 7 2 2" xfId="12398"/>
    <cellStyle name="40 % - Accent2 2 2 7 3" xfId="12397"/>
    <cellStyle name="40 % - Accent2 2 2 8" xfId="5533"/>
    <cellStyle name="40 % - Accent2 2 2 8 2" xfId="12399"/>
    <cellStyle name="40 % - Accent2 2 2 9" xfId="12340"/>
    <cellStyle name="40 % - Accent2 2 3" xfId="343"/>
    <cellStyle name="40 % - Accent2 2 3 2" xfId="692"/>
    <cellStyle name="40 % - Accent2 2 3 2 2" xfId="1924"/>
    <cellStyle name="40 % - Accent2 2 3 2 2 2" xfId="4566"/>
    <cellStyle name="40 % - Accent2 2 3 2 2 2 2" xfId="9847"/>
    <cellStyle name="40 % - Accent2 2 3 2 2 2 2 2" xfId="12404"/>
    <cellStyle name="40 % - Accent2 2 3 2 2 2 3" xfId="12403"/>
    <cellStyle name="40 % - Accent2 2 3 2 2 3" xfId="7206"/>
    <cellStyle name="40 % - Accent2 2 3 2 2 3 2" xfId="12405"/>
    <cellStyle name="40 % - Accent2 2 3 2 2 4" xfId="12402"/>
    <cellStyle name="40 % - Accent2 2 3 2 3" xfId="3334"/>
    <cellStyle name="40 % - Accent2 2 3 2 3 2" xfId="8615"/>
    <cellStyle name="40 % - Accent2 2 3 2 3 2 2" xfId="12407"/>
    <cellStyle name="40 % - Accent2 2 3 2 3 3" xfId="12406"/>
    <cellStyle name="40 % - Accent2 2 3 2 4" xfId="5974"/>
    <cellStyle name="40 % - Accent2 2 3 2 4 2" xfId="12408"/>
    <cellStyle name="40 % - Accent2 2 3 2 5" xfId="12401"/>
    <cellStyle name="40 % - Accent2 2 3 3" xfId="1044"/>
    <cellStyle name="40 % - Accent2 2 3 3 2" xfId="2276"/>
    <cellStyle name="40 % - Accent2 2 3 3 2 2" xfId="4918"/>
    <cellStyle name="40 % - Accent2 2 3 3 2 2 2" xfId="10199"/>
    <cellStyle name="40 % - Accent2 2 3 3 2 2 2 2" xfId="12412"/>
    <cellStyle name="40 % - Accent2 2 3 3 2 2 3" xfId="12411"/>
    <cellStyle name="40 % - Accent2 2 3 3 2 3" xfId="7558"/>
    <cellStyle name="40 % - Accent2 2 3 3 2 3 2" xfId="12413"/>
    <cellStyle name="40 % - Accent2 2 3 3 2 4" xfId="12410"/>
    <cellStyle name="40 % - Accent2 2 3 3 3" xfId="3686"/>
    <cellStyle name="40 % - Accent2 2 3 3 3 2" xfId="8967"/>
    <cellStyle name="40 % - Accent2 2 3 3 3 2 2" xfId="12415"/>
    <cellStyle name="40 % - Accent2 2 3 3 3 3" xfId="12414"/>
    <cellStyle name="40 % - Accent2 2 3 3 4" xfId="6326"/>
    <cellStyle name="40 % - Accent2 2 3 3 4 2" xfId="12416"/>
    <cellStyle name="40 % - Accent2 2 3 3 5" xfId="12409"/>
    <cellStyle name="40 % - Accent2 2 3 4" xfId="1572"/>
    <cellStyle name="40 % - Accent2 2 3 4 2" xfId="4214"/>
    <cellStyle name="40 % - Accent2 2 3 4 2 2" xfId="9495"/>
    <cellStyle name="40 % - Accent2 2 3 4 2 2 2" xfId="12419"/>
    <cellStyle name="40 % - Accent2 2 3 4 2 3" xfId="12418"/>
    <cellStyle name="40 % - Accent2 2 3 4 3" xfId="6854"/>
    <cellStyle name="40 % - Accent2 2 3 4 3 2" xfId="12420"/>
    <cellStyle name="40 % - Accent2 2 3 4 4" xfId="12417"/>
    <cellStyle name="40 % - Accent2 2 3 5" xfId="2981"/>
    <cellStyle name="40 % - Accent2 2 3 5 2" xfId="8263"/>
    <cellStyle name="40 % - Accent2 2 3 5 2 2" xfId="12422"/>
    <cellStyle name="40 % - Accent2 2 3 5 3" xfId="12421"/>
    <cellStyle name="40 % - Accent2 2 3 6" xfId="5622"/>
    <cellStyle name="40 % - Accent2 2 3 6 2" xfId="12423"/>
    <cellStyle name="40 % - Accent2 2 3 7" xfId="12400"/>
    <cellStyle name="40 % - Accent2 2 4" xfId="517"/>
    <cellStyle name="40 % - Accent2 2 4 2" xfId="1220"/>
    <cellStyle name="40 % - Accent2 2 4 2 2" xfId="2452"/>
    <cellStyle name="40 % - Accent2 2 4 2 2 2" xfId="5094"/>
    <cellStyle name="40 % - Accent2 2 4 2 2 2 2" xfId="10375"/>
    <cellStyle name="40 % - Accent2 2 4 2 2 2 2 2" xfId="12428"/>
    <cellStyle name="40 % - Accent2 2 4 2 2 2 3" xfId="12427"/>
    <cellStyle name="40 % - Accent2 2 4 2 2 3" xfId="7734"/>
    <cellStyle name="40 % - Accent2 2 4 2 2 3 2" xfId="12429"/>
    <cellStyle name="40 % - Accent2 2 4 2 2 4" xfId="12426"/>
    <cellStyle name="40 % - Accent2 2 4 2 3" xfId="3862"/>
    <cellStyle name="40 % - Accent2 2 4 2 3 2" xfId="9143"/>
    <cellStyle name="40 % - Accent2 2 4 2 3 2 2" xfId="12431"/>
    <cellStyle name="40 % - Accent2 2 4 2 3 3" xfId="12430"/>
    <cellStyle name="40 % - Accent2 2 4 2 4" xfId="6502"/>
    <cellStyle name="40 % - Accent2 2 4 2 4 2" xfId="12432"/>
    <cellStyle name="40 % - Accent2 2 4 2 5" xfId="12425"/>
    <cellStyle name="40 % - Accent2 2 4 3" xfId="1748"/>
    <cellStyle name="40 % - Accent2 2 4 3 2" xfId="4390"/>
    <cellStyle name="40 % - Accent2 2 4 3 2 2" xfId="9671"/>
    <cellStyle name="40 % - Accent2 2 4 3 2 2 2" xfId="12435"/>
    <cellStyle name="40 % - Accent2 2 4 3 2 3" xfId="12434"/>
    <cellStyle name="40 % - Accent2 2 4 3 3" xfId="7030"/>
    <cellStyle name="40 % - Accent2 2 4 3 3 2" xfId="12436"/>
    <cellStyle name="40 % - Accent2 2 4 3 4" xfId="12433"/>
    <cellStyle name="40 % - Accent2 2 4 4" xfId="3157"/>
    <cellStyle name="40 % - Accent2 2 4 4 2" xfId="8439"/>
    <cellStyle name="40 % - Accent2 2 4 4 2 2" xfId="12438"/>
    <cellStyle name="40 % - Accent2 2 4 4 3" xfId="12437"/>
    <cellStyle name="40 % - Accent2 2 4 5" xfId="5798"/>
    <cellStyle name="40 % - Accent2 2 4 5 2" xfId="12439"/>
    <cellStyle name="40 % - Accent2 2 4 6" xfId="12424"/>
    <cellStyle name="40 % - Accent2 2 5" xfId="868"/>
    <cellStyle name="40 % - Accent2 2 5 2" xfId="2100"/>
    <cellStyle name="40 % - Accent2 2 5 2 2" xfId="4742"/>
    <cellStyle name="40 % - Accent2 2 5 2 2 2" xfId="10023"/>
    <cellStyle name="40 % - Accent2 2 5 2 2 2 2" xfId="12443"/>
    <cellStyle name="40 % - Accent2 2 5 2 2 3" xfId="12442"/>
    <cellStyle name="40 % - Accent2 2 5 2 3" xfId="7382"/>
    <cellStyle name="40 % - Accent2 2 5 2 3 2" xfId="12444"/>
    <cellStyle name="40 % - Accent2 2 5 2 4" xfId="12441"/>
    <cellStyle name="40 % - Accent2 2 5 3" xfId="3510"/>
    <cellStyle name="40 % - Accent2 2 5 3 2" xfId="8791"/>
    <cellStyle name="40 % - Accent2 2 5 3 2 2" xfId="12446"/>
    <cellStyle name="40 % - Accent2 2 5 3 3" xfId="12445"/>
    <cellStyle name="40 % - Accent2 2 5 4" xfId="6150"/>
    <cellStyle name="40 % - Accent2 2 5 4 2" xfId="12447"/>
    <cellStyle name="40 % - Accent2 2 5 5" xfId="12440"/>
    <cellStyle name="40 % - Accent2 2 6" xfId="1396"/>
    <cellStyle name="40 % - Accent2 2 6 2" xfId="4038"/>
    <cellStyle name="40 % - Accent2 2 6 2 2" xfId="9319"/>
    <cellStyle name="40 % - Accent2 2 6 2 2 2" xfId="12450"/>
    <cellStyle name="40 % - Accent2 2 6 2 3" xfId="12449"/>
    <cellStyle name="40 % - Accent2 2 6 3" xfId="6678"/>
    <cellStyle name="40 % - Accent2 2 6 3 2" xfId="12451"/>
    <cellStyle name="40 % - Accent2 2 6 4" xfId="12448"/>
    <cellStyle name="40 % - Accent2 2 7" xfId="2628"/>
    <cellStyle name="40 % - Accent2 2 7 2" xfId="5270"/>
    <cellStyle name="40 % - Accent2 2 7 2 2" xfId="10551"/>
    <cellStyle name="40 % - Accent2 2 7 2 2 2" xfId="12454"/>
    <cellStyle name="40 % - Accent2 2 7 2 3" xfId="12453"/>
    <cellStyle name="40 % - Accent2 2 7 3" xfId="7910"/>
    <cellStyle name="40 % - Accent2 2 7 3 2" xfId="12455"/>
    <cellStyle name="40 % - Accent2 2 7 4" xfId="12452"/>
    <cellStyle name="40 % - Accent2 2 8" xfId="2805"/>
    <cellStyle name="40 % - Accent2 2 8 2" xfId="8087"/>
    <cellStyle name="40 % - Accent2 2 8 2 2" xfId="12457"/>
    <cellStyle name="40 % - Accent2 2 8 3" xfId="12456"/>
    <cellStyle name="40 % - Accent2 2 9" xfId="5446"/>
    <cellStyle name="40 % - Accent2 2 9 2" xfId="12458"/>
    <cellStyle name="40 % - Accent2 3" xfId="176"/>
    <cellStyle name="40 % - Accent2 3 2" xfId="361"/>
    <cellStyle name="40 % - Accent2 3 2 2" xfId="710"/>
    <cellStyle name="40 % - Accent2 3 2 2 2" xfId="1942"/>
    <cellStyle name="40 % - Accent2 3 2 2 2 2" xfId="4584"/>
    <cellStyle name="40 % - Accent2 3 2 2 2 2 2" xfId="9865"/>
    <cellStyle name="40 % - Accent2 3 2 2 2 2 2 2" xfId="12464"/>
    <cellStyle name="40 % - Accent2 3 2 2 2 2 3" xfId="12463"/>
    <cellStyle name="40 % - Accent2 3 2 2 2 3" xfId="7224"/>
    <cellStyle name="40 % - Accent2 3 2 2 2 3 2" xfId="12465"/>
    <cellStyle name="40 % - Accent2 3 2 2 2 4" xfId="12462"/>
    <cellStyle name="40 % - Accent2 3 2 2 3" xfId="3352"/>
    <cellStyle name="40 % - Accent2 3 2 2 3 2" xfId="8633"/>
    <cellStyle name="40 % - Accent2 3 2 2 3 2 2" xfId="12467"/>
    <cellStyle name="40 % - Accent2 3 2 2 3 3" xfId="12466"/>
    <cellStyle name="40 % - Accent2 3 2 2 4" xfId="5992"/>
    <cellStyle name="40 % - Accent2 3 2 2 4 2" xfId="12468"/>
    <cellStyle name="40 % - Accent2 3 2 2 5" xfId="12461"/>
    <cellStyle name="40 % - Accent2 3 2 3" xfId="1062"/>
    <cellStyle name="40 % - Accent2 3 2 3 2" xfId="2294"/>
    <cellStyle name="40 % - Accent2 3 2 3 2 2" xfId="4936"/>
    <cellStyle name="40 % - Accent2 3 2 3 2 2 2" xfId="10217"/>
    <cellStyle name="40 % - Accent2 3 2 3 2 2 2 2" xfId="12472"/>
    <cellStyle name="40 % - Accent2 3 2 3 2 2 3" xfId="12471"/>
    <cellStyle name="40 % - Accent2 3 2 3 2 3" xfId="7576"/>
    <cellStyle name="40 % - Accent2 3 2 3 2 3 2" xfId="12473"/>
    <cellStyle name="40 % - Accent2 3 2 3 2 4" xfId="12470"/>
    <cellStyle name="40 % - Accent2 3 2 3 3" xfId="3704"/>
    <cellStyle name="40 % - Accent2 3 2 3 3 2" xfId="8985"/>
    <cellStyle name="40 % - Accent2 3 2 3 3 2 2" xfId="12475"/>
    <cellStyle name="40 % - Accent2 3 2 3 3 3" xfId="12474"/>
    <cellStyle name="40 % - Accent2 3 2 3 4" xfId="6344"/>
    <cellStyle name="40 % - Accent2 3 2 3 4 2" xfId="12476"/>
    <cellStyle name="40 % - Accent2 3 2 3 5" xfId="12469"/>
    <cellStyle name="40 % - Accent2 3 2 4" xfId="1590"/>
    <cellStyle name="40 % - Accent2 3 2 4 2" xfId="4232"/>
    <cellStyle name="40 % - Accent2 3 2 4 2 2" xfId="9513"/>
    <cellStyle name="40 % - Accent2 3 2 4 2 2 2" xfId="12479"/>
    <cellStyle name="40 % - Accent2 3 2 4 2 3" xfId="12478"/>
    <cellStyle name="40 % - Accent2 3 2 4 3" xfId="6872"/>
    <cellStyle name="40 % - Accent2 3 2 4 3 2" xfId="12480"/>
    <cellStyle name="40 % - Accent2 3 2 4 4" xfId="12477"/>
    <cellStyle name="40 % - Accent2 3 2 5" xfId="2999"/>
    <cellStyle name="40 % - Accent2 3 2 5 2" xfId="8281"/>
    <cellStyle name="40 % - Accent2 3 2 5 2 2" xfId="12482"/>
    <cellStyle name="40 % - Accent2 3 2 5 3" xfId="12481"/>
    <cellStyle name="40 % - Accent2 3 2 6" xfId="5640"/>
    <cellStyle name="40 % - Accent2 3 2 6 2" xfId="12483"/>
    <cellStyle name="40 % - Accent2 3 2 7" xfId="12460"/>
    <cellStyle name="40 % - Accent2 3 3" xfId="535"/>
    <cellStyle name="40 % - Accent2 3 3 2" xfId="1238"/>
    <cellStyle name="40 % - Accent2 3 3 2 2" xfId="2470"/>
    <cellStyle name="40 % - Accent2 3 3 2 2 2" xfId="5112"/>
    <cellStyle name="40 % - Accent2 3 3 2 2 2 2" xfId="10393"/>
    <cellStyle name="40 % - Accent2 3 3 2 2 2 2 2" xfId="12488"/>
    <cellStyle name="40 % - Accent2 3 3 2 2 2 3" xfId="12487"/>
    <cellStyle name="40 % - Accent2 3 3 2 2 3" xfId="7752"/>
    <cellStyle name="40 % - Accent2 3 3 2 2 3 2" xfId="12489"/>
    <cellStyle name="40 % - Accent2 3 3 2 2 4" xfId="12486"/>
    <cellStyle name="40 % - Accent2 3 3 2 3" xfId="3880"/>
    <cellStyle name="40 % - Accent2 3 3 2 3 2" xfId="9161"/>
    <cellStyle name="40 % - Accent2 3 3 2 3 2 2" xfId="12491"/>
    <cellStyle name="40 % - Accent2 3 3 2 3 3" xfId="12490"/>
    <cellStyle name="40 % - Accent2 3 3 2 4" xfId="6520"/>
    <cellStyle name="40 % - Accent2 3 3 2 4 2" xfId="12492"/>
    <cellStyle name="40 % - Accent2 3 3 2 5" xfId="12485"/>
    <cellStyle name="40 % - Accent2 3 3 3" xfId="1766"/>
    <cellStyle name="40 % - Accent2 3 3 3 2" xfId="4408"/>
    <cellStyle name="40 % - Accent2 3 3 3 2 2" xfId="9689"/>
    <cellStyle name="40 % - Accent2 3 3 3 2 2 2" xfId="12495"/>
    <cellStyle name="40 % - Accent2 3 3 3 2 3" xfId="12494"/>
    <cellStyle name="40 % - Accent2 3 3 3 3" xfId="7048"/>
    <cellStyle name="40 % - Accent2 3 3 3 3 2" xfId="12496"/>
    <cellStyle name="40 % - Accent2 3 3 3 4" xfId="12493"/>
    <cellStyle name="40 % - Accent2 3 3 4" xfId="3175"/>
    <cellStyle name="40 % - Accent2 3 3 4 2" xfId="8457"/>
    <cellStyle name="40 % - Accent2 3 3 4 2 2" xfId="12498"/>
    <cellStyle name="40 % - Accent2 3 3 4 3" xfId="12497"/>
    <cellStyle name="40 % - Accent2 3 3 5" xfId="5816"/>
    <cellStyle name="40 % - Accent2 3 3 5 2" xfId="12499"/>
    <cellStyle name="40 % - Accent2 3 3 6" xfId="12484"/>
    <cellStyle name="40 % - Accent2 3 4" xfId="886"/>
    <cellStyle name="40 % - Accent2 3 4 2" xfId="2118"/>
    <cellStyle name="40 % - Accent2 3 4 2 2" xfId="4760"/>
    <cellStyle name="40 % - Accent2 3 4 2 2 2" xfId="10041"/>
    <cellStyle name="40 % - Accent2 3 4 2 2 2 2" xfId="12503"/>
    <cellStyle name="40 % - Accent2 3 4 2 2 3" xfId="12502"/>
    <cellStyle name="40 % - Accent2 3 4 2 3" xfId="7400"/>
    <cellStyle name="40 % - Accent2 3 4 2 3 2" xfId="12504"/>
    <cellStyle name="40 % - Accent2 3 4 2 4" xfId="12501"/>
    <cellStyle name="40 % - Accent2 3 4 3" xfId="3528"/>
    <cellStyle name="40 % - Accent2 3 4 3 2" xfId="8809"/>
    <cellStyle name="40 % - Accent2 3 4 3 2 2" xfId="12506"/>
    <cellStyle name="40 % - Accent2 3 4 3 3" xfId="12505"/>
    <cellStyle name="40 % - Accent2 3 4 4" xfId="6168"/>
    <cellStyle name="40 % - Accent2 3 4 4 2" xfId="12507"/>
    <cellStyle name="40 % - Accent2 3 4 5" xfId="12500"/>
    <cellStyle name="40 % - Accent2 3 5" xfId="1414"/>
    <cellStyle name="40 % - Accent2 3 5 2" xfId="4056"/>
    <cellStyle name="40 % - Accent2 3 5 2 2" xfId="9337"/>
    <cellStyle name="40 % - Accent2 3 5 2 2 2" xfId="12510"/>
    <cellStyle name="40 % - Accent2 3 5 2 3" xfId="12509"/>
    <cellStyle name="40 % - Accent2 3 5 3" xfId="6696"/>
    <cellStyle name="40 % - Accent2 3 5 3 2" xfId="12511"/>
    <cellStyle name="40 % - Accent2 3 5 4" xfId="12508"/>
    <cellStyle name="40 % - Accent2 3 6" xfId="2646"/>
    <cellStyle name="40 % - Accent2 3 6 2" xfId="5288"/>
    <cellStyle name="40 % - Accent2 3 6 2 2" xfId="10569"/>
    <cellStyle name="40 % - Accent2 3 6 2 2 2" xfId="12514"/>
    <cellStyle name="40 % - Accent2 3 6 2 3" xfId="12513"/>
    <cellStyle name="40 % - Accent2 3 6 3" xfId="7928"/>
    <cellStyle name="40 % - Accent2 3 6 3 2" xfId="12515"/>
    <cellStyle name="40 % - Accent2 3 6 4" xfId="12512"/>
    <cellStyle name="40 % - Accent2 3 7" xfId="2823"/>
    <cellStyle name="40 % - Accent2 3 7 2" xfId="8105"/>
    <cellStyle name="40 % - Accent2 3 7 2 2" xfId="12517"/>
    <cellStyle name="40 % - Accent2 3 7 3" xfId="12516"/>
    <cellStyle name="40 % - Accent2 3 8" xfId="5464"/>
    <cellStyle name="40 % - Accent2 3 8 2" xfId="12518"/>
    <cellStyle name="40 % - Accent2 3 9" xfId="12459"/>
    <cellStyle name="40 % - Accent2 4" xfId="273"/>
    <cellStyle name="40 % - Accent2 4 2" xfId="621"/>
    <cellStyle name="40 % - Accent2 4 2 2" xfId="1853"/>
    <cellStyle name="40 % - Accent2 4 2 2 2" xfId="4495"/>
    <cellStyle name="40 % - Accent2 4 2 2 2 2" xfId="9776"/>
    <cellStyle name="40 % - Accent2 4 2 2 2 2 2" xfId="12523"/>
    <cellStyle name="40 % - Accent2 4 2 2 2 3" xfId="12522"/>
    <cellStyle name="40 % - Accent2 4 2 2 3" xfId="7135"/>
    <cellStyle name="40 % - Accent2 4 2 2 3 2" xfId="12524"/>
    <cellStyle name="40 % - Accent2 4 2 2 4" xfId="12521"/>
    <cellStyle name="40 % - Accent2 4 2 3" xfId="3263"/>
    <cellStyle name="40 % - Accent2 4 2 3 2" xfId="8544"/>
    <cellStyle name="40 % - Accent2 4 2 3 2 2" xfId="12526"/>
    <cellStyle name="40 % - Accent2 4 2 3 3" xfId="12525"/>
    <cellStyle name="40 % - Accent2 4 2 4" xfId="5903"/>
    <cellStyle name="40 % - Accent2 4 2 4 2" xfId="12527"/>
    <cellStyle name="40 % - Accent2 4 2 5" xfId="12520"/>
    <cellStyle name="40 % - Accent2 4 3" xfId="973"/>
    <cellStyle name="40 % - Accent2 4 3 2" xfId="2205"/>
    <cellStyle name="40 % - Accent2 4 3 2 2" xfId="4847"/>
    <cellStyle name="40 % - Accent2 4 3 2 2 2" xfId="10128"/>
    <cellStyle name="40 % - Accent2 4 3 2 2 2 2" xfId="12531"/>
    <cellStyle name="40 % - Accent2 4 3 2 2 3" xfId="12530"/>
    <cellStyle name="40 % - Accent2 4 3 2 3" xfId="7487"/>
    <cellStyle name="40 % - Accent2 4 3 2 3 2" xfId="12532"/>
    <cellStyle name="40 % - Accent2 4 3 2 4" xfId="12529"/>
    <cellStyle name="40 % - Accent2 4 3 3" xfId="3615"/>
    <cellStyle name="40 % - Accent2 4 3 3 2" xfId="8896"/>
    <cellStyle name="40 % - Accent2 4 3 3 2 2" xfId="12534"/>
    <cellStyle name="40 % - Accent2 4 3 3 3" xfId="12533"/>
    <cellStyle name="40 % - Accent2 4 3 4" xfId="6255"/>
    <cellStyle name="40 % - Accent2 4 3 4 2" xfId="12535"/>
    <cellStyle name="40 % - Accent2 4 3 5" xfId="12528"/>
    <cellStyle name="40 % - Accent2 4 4" xfId="1501"/>
    <cellStyle name="40 % - Accent2 4 4 2" xfId="4143"/>
    <cellStyle name="40 % - Accent2 4 4 2 2" xfId="9424"/>
    <cellStyle name="40 % - Accent2 4 4 2 2 2" xfId="12538"/>
    <cellStyle name="40 % - Accent2 4 4 2 3" xfId="12537"/>
    <cellStyle name="40 % - Accent2 4 4 3" xfId="6783"/>
    <cellStyle name="40 % - Accent2 4 4 3 2" xfId="12539"/>
    <cellStyle name="40 % - Accent2 4 4 4" xfId="12536"/>
    <cellStyle name="40 % - Accent2 4 5" xfId="2910"/>
    <cellStyle name="40 % - Accent2 4 5 2" xfId="8192"/>
    <cellStyle name="40 % - Accent2 4 5 2 2" xfId="12541"/>
    <cellStyle name="40 % - Accent2 4 5 3" xfId="12540"/>
    <cellStyle name="40 % - Accent2 4 6" xfId="5551"/>
    <cellStyle name="40 % - Accent2 4 6 2" xfId="12542"/>
    <cellStyle name="40 % - Accent2 4 7" xfId="12519"/>
    <cellStyle name="40 % - Accent2 5" xfId="445"/>
    <cellStyle name="40 % - Accent2 5 2" xfId="1146"/>
    <cellStyle name="40 % - Accent2 5 2 2" xfId="2378"/>
    <cellStyle name="40 % - Accent2 5 2 2 2" xfId="5020"/>
    <cellStyle name="40 % - Accent2 5 2 2 2 2" xfId="10301"/>
    <cellStyle name="40 % - Accent2 5 2 2 2 2 2" xfId="12547"/>
    <cellStyle name="40 % - Accent2 5 2 2 2 3" xfId="12546"/>
    <cellStyle name="40 % - Accent2 5 2 2 3" xfId="7660"/>
    <cellStyle name="40 % - Accent2 5 2 2 3 2" xfId="12548"/>
    <cellStyle name="40 % - Accent2 5 2 2 4" xfId="12545"/>
    <cellStyle name="40 % - Accent2 5 2 3" xfId="3788"/>
    <cellStyle name="40 % - Accent2 5 2 3 2" xfId="9069"/>
    <cellStyle name="40 % - Accent2 5 2 3 2 2" xfId="12550"/>
    <cellStyle name="40 % - Accent2 5 2 3 3" xfId="12549"/>
    <cellStyle name="40 % - Accent2 5 2 4" xfId="6428"/>
    <cellStyle name="40 % - Accent2 5 2 4 2" xfId="12551"/>
    <cellStyle name="40 % - Accent2 5 2 5" xfId="12544"/>
    <cellStyle name="40 % - Accent2 5 3" xfId="1674"/>
    <cellStyle name="40 % - Accent2 5 3 2" xfId="4316"/>
    <cellStyle name="40 % - Accent2 5 3 2 2" xfId="9597"/>
    <cellStyle name="40 % - Accent2 5 3 2 2 2" xfId="12554"/>
    <cellStyle name="40 % - Accent2 5 3 2 3" xfId="12553"/>
    <cellStyle name="40 % - Accent2 5 3 3" xfId="6956"/>
    <cellStyle name="40 % - Accent2 5 3 3 2" xfId="12555"/>
    <cellStyle name="40 % - Accent2 5 3 4" xfId="12552"/>
    <cellStyle name="40 % - Accent2 5 4" xfId="3083"/>
    <cellStyle name="40 % - Accent2 5 4 2" xfId="8365"/>
    <cellStyle name="40 % - Accent2 5 4 2 2" xfId="12557"/>
    <cellStyle name="40 % - Accent2 5 4 3" xfId="12556"/>
    <cellStyle name="40 % - Accent2 5 5" xfId="5724"/>
    <cellStyle name="40 % - Accent2 5 5 2" xfId="12558"/>
    <cellStyle name="40 % - Accent2 5 6" xfId="12543"/>
    <cellStyle name="40 % - Accent2 6" xfId="794"/>
    <cellStyle name="40 % - Accent2 6 2" xfId="2026"/>
    <cellStyle name="40 % - Accent2 6 2 2" xfId="4668"/>
    <cellStyle name="40 % - Accent2 6 2 2 2" xfId="9949"/>
    <cellStyle name="40 % - Accent2 6 2 2 2 2" xfId="12562"/>
    <cellStyle name="40 % - Accent2 6 2 2 3" xfId="12561"/>
    <cellStyle name="40 % - Accent2 6 2 3" xfId="7308"/>
    <cellStyle name="40 % - Accent2 6 2 3 2" xfId="12563"/>
    <cellStyle name="40 % - Accent2 6 2 4" xfId="12560"/>
    <cellStyle name="40 % - Accent2 6 3" xfId="3436"/>
    <cellStyle name="40 % - Accent2 6 3 2" xfId="8717"/>
    <cellStyle name="40 % - Accent2 6 3 2 2" xfId="12565"/>
    <cellStyle name="40 % - Accent2 6 3 3" xfId="12564"/>
    <cellStyle name="40 % - Accent2 6 4" xfId="6076"/>
    <cellStyle name="40 % - Accent2 6 4 2" xfId="12566"/>
    <cellStyle name="40 % - Accent2 6 5" xfId="12559"/>
    <cellStyle name="40 % - Accent2 7" xfId="1325"/>
    <cellStyle name="40 % - Accent2 7 2" xfId="3967"/>
    <cellStyle name="40 % - Accent2 7 2 2" xfId="9248"/>
    <cellStyle name="40 % - Accent2 7 2 2 2" xfId="12569"/>
    <cellStyle name="40 % - Accent2 7 2 3" xfId="12568"/>
    <cellStyle name="40 % - Accent2 7 3" xfId="6607"/>
    <cellStyle name="40 % - Accent2 7 3 2" xfId="12570"/>
    <cellStyle name="40 % - Accent2 7 4" xfId="12567"/>
    <cellStyle name="40 % - Accent2 8" xfId="2554"/>
    <cellStyle name="40 % - Accent2 8 2" xfId="5196"/>
    <cellStyle name="40 % - Accent2 8 2 2" xfId="10477"/>
    <cellStyle name="40 % - Accent2 8 2 2 2" xfId="12573"/>
    <cellStyle name="40 % - Accent2 8 2 3" xfId="12572"/>
    <cellStyle name="40 % - Accent2 8 3" xfId="7836"/>
    <cellStyle name="40 % - Accent2 8 3 2" xfId="12574"/>
    <cellStyle name="40 % - Accent2 8 4" xfId="12571"/>
    <cellStyle name="40 % - Accent2 9" xfId="2730"/>
    <cellStyle name="40 % - Accent2 9 2" xfId="8012"/>
    <cellStyle name="40 % - Accent2 9 2 2" xfId="12576"/>
    <cellStyle name="40 % - Accent2 9 3" xfId="12575"/>
    <cellStyle name="40 % - Accent3" xfId="34" builtinId="39" customBuiltin="1"/>
    <cellStyle name="40 % - Accent3 10" xfId="5374"/>
    <cellStyle name="40 % - Accent3 10 2" xfId="12577"/>
    <cellStyle name="40 % - Accent3 2" xfId="90"/>
    <cellStyle name="40 % - Accent3 2 10" xfId="12578"/>
    <cellStyle name="40 % - Accent3 2 2" xfId="244"/>
    <cellStyle name="40 % - Accent3 2 2 2" xfId="428"/>
    <cellStyle name="40 % - Accent3 2 2 2 2" xfId="777"/>
    <cellStyle name="40 % - Accent3 2 2 2 2 2" xfId="2009"/>
    <cellStyle name="40 % - Accent3 2 2 2 2 2 2" xfId="4651"/>
    <cellStyle name="40 % - Accent3 2 2 2 2 2 2 2" xfId="9932"/>
    <cellStyle name="40 % - Accent3 2 2 2 2 2 2 2 2" xfId="12584"/>
    <cellStyle name="40 % - Accent3 2 2 2 2 2 2 3" xfId="12583"/>
    <cellStyle name="40 % - Accent3 2 2 2 2 2 3" xfId="7291"/>
    <cellStyle name="40 % - Accent3 2 2 2 2 2 3 2" xfId="12585"/>
    <cellStyle name="40 % - Accent3 2 2 2 2 2 4" xfId="12582"/>
    <cellStyle name="40 % - Accent3 2 2 2 2 3" xfId="3419"/>
    <cellStyle name="40 % - Accent3 2 2 2 2 3 2" xfId="8700"/>
    <cellStyle name="40 % - Accent3 2 2 2 2 3 2 2" xfId="12587"/>
    <cellStyle name="40 % - Accent3 2 2 2 2 3 3" xfId="12586"/>
    <cellStyle name="40 % - Accent3 2 2 2 2 4" xfId="6059"/>
    <cellStyle name="40 % - Accent3 2 2 2 2 4 2" xfId="12588"/>
    <cellStyle name="40 % - Accent3 2 2 2 2 5" xfId="12581"/>
    <cellStyle name="40 % - Accent3 2 2 2 3" xfId="1129"/>
    <cellStyle name="40 % - Accent3 2 2 2 3 2" xfId="2361"/>
    <cellStyle name="40 % - Accent3 2 2 2 3 2 2" xfId="5003"/>
    <cellStyle name="40 % - Accent3 2 2 2 3 2 2 2" xfId="10284"/>
    <cellStyle name="40 % - Accent3 2 2 2 3 2 2 2 2" xfId="12592"/>
    <cellStyle name="40 % - Accent3 2 2 2 3 2 2 3" xfId="12591"/>
    <cellStyle name="40 % - Accent3 2 2 2 3 2 3" xfId="7643"/>
    <cellStyle name="40 % - Accent3 2 2 2 3 2 3 2" xfId="12593"/>
    <cellStyle name="40 % - Accent3 2 2 2 3 2 4" xfId="12590"/>
    <cellStyle name="40 % - Accent3 2 2 2 3 3" xfId="3771"/>
    <cellStyle name="40 % - Accent3 2 2 2 3 3 2" xfId="9052"/>
    <cellStyle name="40 % - Accent3 2 2 2 3 3 2 2" xfId="12595"/>
    <cellStyle name="40 % - Accent3 2 2 2 3 3 3" xfId="12594"/>
    <cellStyle name="40 % - Accent3 2 2 2 3 4" xfId="6411"/>
    <cellStyle name="40 % - Accent3 2 2 2 3 4 2" xfId="12596"/>
    <cellStyle name="40 % - Accent3 2 2 2 3 5" xfId="12589"/>
    <cellStyle name="40 % - Accent3 2 2 2 4" xfId="1657"/>
    <cellStyle name="40 % - Accent3 2 2 2 4 2" xfId="4299"/>
    <cellStyle name="40 % - Accent3 2 2 2 4 2 2" xfId="9580"/>
    <cellStyle name="40 % - Accent3 2 2 2 4 2 2 2" xfId="12599"/>
    <cellStyle name="40 % - Accent3 2 2 2 4 2 3" xfId="12598"/>
    <cellStyle name="40 % - Accent3 2 2 2 4 3" xfId="6939"/>
    <cellStyle name="40 % - Accent3 2 2 2 4 3 2" xfId="12600"/>
    <cellStyle name="40 % - Accent3 2 2 2 4 4" xfId="12597"/>
    <cellStyle name="40 % - Accent3 2 2 2 5" xfId="3066"/>
    <cellStyle name="40 % - Accent3 2 2 2 5 2" xfId="8348"/>
    <cellStyle name="40 % - Accent3 2 2 2 5 2 2" xfId="12602"/>
    <cellStyle name="40 % - Accent3 2 2 2 5 3" xfId="12601"/>
    <cellStyle name="40 % - Accent3 2 2 2 6" xfId="5707"/>
    <cellStyle name="40 % - Accent3 2 2 2 6 2" xfId="12603"/>
    <cellStyle name="40 % - Accent3 2 2 2 7" xfId="12580"/>
    <cellStyle name="40 % - Accent3 2 2 3" xfId="600"/>
    <cellStyle name="40 % - Accent3 2 2 3 2" xfId="1305"/>
    <cellStyle name="40 % - Accent3 2 2 3 2 2" xfId="2537"/>
    <cellStyle name="40 % - Accent3 2 2 3 2 2 2" xfId="5179"/>
    <cellStyle name="40 % - Accent3 2 2 3 2 2 2 2" xfId="10460"/>
    <cellStyle name="40 % - Accent3 2 2 3 2 2 2 2 2" xfId="12608"/>
    <cellStyle name="40 % - Accent3 2 2 3 2 2 2 3" xfId="12607"/>
    <cellStyle name="40 % - Accent3 2 2 3 2 2 3" xfId="7819"/>
    <cellStyle name="40 % - Accent3 2 2 3 2 2 3 2" xfId="12609"/>
    <cellStyle name="40 % - Accent3 2 2 3 2 2 4" xfId="12606"/>
    <cellStyle name="40 % - Accent3 2 2 3 2 3" xfId="3947"/>
    <cellStyle name="40 % - Accent3 2 2 3 2 3 2" xfId="9228"/>
    <cellStyle name="40 % - Accent3 2 2 3 2 3 2 2" xfId="12611"/>
    <cellStyle name="40 % - Accent3 2 2 3 2 3 3" xfId="12610"/>
    <cellStyle name="40 % - Accent3 2 2 3 2 4" xfId="6587"/>
    <cellStyle name="40 % - Accent3 2 2 3 2 4 2" xfId="12612"/>
    <cellStyle name="40 % - Accent3 2 2 3 2 5" xfId="12605"/>
    <cellStyle name="40 % - Accent3 2 2 3 3" xfId="1833"/>
    <cellStyle name="40 % - Accent3 2 2 3 3 2" xfId="4475"/>
    <cellStyle name="40 % - Accent3 2 2 3 3 2 2" xfId="9756"/>
    <cellStyle name="40 % - Accent3 2 2 3 3 2 2 2" xfId="12615"/>
    <cellStyle name="40 % - Accent3 2 2 3 3 2 3" xfId="12614"/>
    <cellStyle name="40 % - Accent3 2 2 3 3 3" xfId="7115"/>
    <cellStyle name="40 % - Accent3 2 2 3 3 3 2" xfId="12616"/>
    <cellStyle name="40 % - Accent3 2 2 3 3 4" xfId="12613"/>
    <cellStyle name="40 % - Accent3 2 2 3 4" xfId="3242"/>
    <cellStyle name="40 % - Accent3 2 2 3 4 2" xfId="8524"/>
    <cellStyle name="40 % - Accent3 2 2 3 4 2 2" xfId="12618"/>
    <cellStyle name="40 % - Accent3 2 2 3 4 3" xfId="12617"/>
    <cellStyle name="40 % - Accent3 2 2 3 5" xfId="5883"/>
    <cellStyle name="40 % - Accent3 2 2 3 5 2" xfId="12619"/>
    <cellStyle name="40 % - Accent3 2 2 3 6" xfId="12604"/>
    <cellStyle name="40 % - Accent3 2 2 4" xfId="953"/>
    <cellStyle name="40 % - Accent3 2 2 4 2" xfId="2185"/>
    <cellStyle name="40 % - Accent3 2 2 4 2 2" xfId="4827"/>
    <cellStyle name="40 % - Accent3 2 2 4 2 2 2" xfId="10108"/>
    <cellStyle name="40 % - Accent3 2 2 4 2 2 2 2" xfId="12623"/>
    <cellStyle name="40 % - Accent3 2 2 4 2 2 3" xfId="12622"/>
    <cellStyle name="40 % - Accent3 2 2 4 2 3" xfId="7467"/>
    <cellStyle name="40 % - Accent3 2 2 4 2 3 2" xfId="12624"/>
    <cellStyle name="40 % - Accent3 2 2 4 2 4" xfId="12621"/>
    <cellStyle name="40 % - Accent3 2 2 4 3" xfId="3595"/>
    <cellStyle name="40 % - Accent3 2 2 4 3 2" xfId="8876"/>
    <cellStyle name="40 % - Accent3 2 2 4 3 2 2" xfId="12626"/>
    <cellStyle name="40 % - Accent3 2 2 4 3 3" xfId="12625"/>
    <cellStyle name="40 % - Accent3 2 2 4 4" xfId="6235"/>
    <cellStyle name="40 % - Accent3 2 2 4 4 2" xfId="12627"/>
    <cellStyle name="40 % - Accent3 2 2 4 5" xfId="12620"/>
    <cellStyle name="40 % - Accent3 2 2 5" xfId="1481"/>
    <cellStyle name="40 % - Accent3 2 2 5 2" xfId="4123"/>
    <cellStyle name="40 % - Accent3 2 2 5 2 2" xfId="9404"/>
    <cellStyle name="40 % - Accent3 2 2 5 2 2 2" xfId="12630"/>
    <cellStyle name="40 % - Accent3 2 2 5 2 3" xfId="12629"/>
    <cellStyle name="40 % - Accent3 2 2 5 3" xfId="6763"/>
    <cellStyle name="40 % - Accent3 2 2 5 3 2" xfId="12631"/>
    <cellStyle name="40 % - Accent3 2 2 5 4" xfId="12628"/>
    <cellStyle name="40 % - Accent3 2 2 6" xfId="2713"/>
    <cellStyle name="40 % - Accent3 2 2 6 2" xfId="5355"/>
    <cellStyle name="40 % - Accent3 2 2 6 2 2" xfId="10636"/>
    <cellStyle name="40 % - Accent3 2 2 6 2 2 2" xfId="12634"/>
    <cellStyle name="40 % - Accent3 2 2 6 2 3" xfId="12633"/>
    <cellStyle name="40 % - Accent3 2 2 6 3" xfId="7995"/>
    <cellStyle name="40 % - Accent3 2 2 6 3 2" xfId="12635"/>
    <cellStyle name="40 % - Accent3 2 2 6 4" xfId="12632"/>
    <cellStyle name="40 % - Accent3 2 2 7" xfId="2890"/>
    <cellStyle name="40 % - Accent3 2 2 7 2" xfId="8172"/>
    <cellStyle name="40 % - Accent3 2 2 7 2 2" xfId="12637"/>
    <cellStyle name="40 % - Accent3 2 2 7 3" xfId="12636"/>
    <cellStyle name="40 % - Accent3 2 2 8" xfId="5531"/>
    <cellStyle name="40 % - Accent3 2 2 8 2" xfId="12638"/>
    <cellStyle name="40 % - Accent3 2 2 9" xfId="12579"/>
    <cellStyle name="40 % - Accent3 2 3" xfId="341"/>
    <cellStyle name="40 % - Accent3 2 3 2" xfId="690"/>
    <cellStyle name="40 % - Accent3 2 3 2 2" xfId="1922"/>
    <cellStyle name="40 % - Accent3 2 3 2 2 2" xfId="4564"/>
    <cellStyle name="40 % - Accent3 2 3 2 2 2 2" xfId="9845"/>
    <cellStyle name="40 % - Accent3 2 3 2 2 2 2 2" xfId="12643"/>
    <cellStyle name="40 % - Accent3 2 3 2 2 2 3" xfId="12642"/>
    <cellStyle name="40 % - Accent3 2 3 2 2 3" xfId="7204"/>
    <cellStyle name="40 % - Accent3 2 3 2 2 3 2" xfId="12644"/>
    <cellStyle name="40 % - Accent3 2 3 2 2 4" xfId="12641"/>
    <cellStyle name="40 % - Accent3 2 3 2 3" xfId="3332"/>
    <cellStyle name="40 % - Accent3 2 3 2 3 2" xfId="8613"/>
    <cellStyle name="40 % - Accent3 2 3 2 3 2 2" xfId="12646"/>
    <cellStyle name="40 % - Accent3 2 3 2 3 3" xfId="12645"/>
    <cellStyle name="40 % - Accent3 2 3 2 4" xfId="5972"/>
    <cellStyle name="40 % - Accent3 2 3 2 4 2" xfId="12647"/>
    <cellStyle name="40 % - Accent3 2 3 2 5" xfId="12640"/>
    <cellStyle name="40 % - Accent3 2 3 3" xfId="1042"/>
    <cellStyle name="40 % - Accent3 2 3 3 2" xfId="2274"/>
    <cellStyle name="40 % - Accent3 2 3 3 2 2" xfId="4916"/>
    <cellStyle name="40 % - Accent3 2 3 3 2 2 2" xfId="10197"/>
    <cellStyle name="40 % - Accent3 2 3 3 2 2 2 2" xfId="12651"/>
    <cellStyle name="40 % - Accent3 2 3 3 2 2 3" xfId="12650"/>
    <cellStyle name="40 % - Accent3 2 3 3 2 3" xfId="7556"/>
    <cellStyle name="40 % - Accent3 2 3 3 2 3 2" xfId="12652"/>
    <cellStyle name="40 % - Accent3 2 3 3 2 4" xfId="12649"/>
    <cellStyle name="40 % - Accent3 2 3 3 3" xfId="3684"/>
    <cellStyle name="40 % - Accent3 2 3 3 3 2" xfId="8965"/>
    <cellStyle name="40 % - Accent3 2 3 3 3 2 2" xfId="12654"/>
    <cellStyle name="40 % - Accent3 2 3 3 3 3" xfId="12653"/>
    <cellStyle name="40 % - Accent3 2 3 3 4" xfId="6324"/>
    <cellStyle name="40 % - Accent3 2 3 3 4 2" xfId="12655"/>
    <cellStyle name="40 % - Accent3 2 3 3 5" xfId="12648"/>
    <cellStyle name="40 % - Accent3 2 3 4" xfId="1570"/>
    <cellStyle name="40 % - Accent3 2 3 4 2" xfId="4212"/>
    <cellStyle name="40 % - Accent3 2 3 4 2 2" xfId="9493"/>
    <cellStyle name="40 % - Accent3 2 3 4 2 2 2" xfId="12658"/>
    <cellStyle name="40 % - Accent3 2 3 4 2 3" xfId="12657"/>
    <cellStyle name="40 % - Accent3 2 3 4 3" xfId="6852"/>
    <cellStyle name="40 % - Accent3 2 3 4 3 2" xfId="12659"/>
    <cellStyle name="40 % - Accent3 2 3 4 4" xfId="12656"/>
    <cellStyle name="40 % - Accent3 2 3 5" xfId="2979"/>
    <cellStyle name="40 % - Accent3 2 3 5 2" xfId="8261"/>
    <cellStyle name="40 % - Accent3 2 3 5 2 2" xfId="12661"/>
    <cellStyle name="40 % - Accent3 2 3 5 3" xfId="12660"/>
    <cellStyle name="40 % - Accent3 2 3 6" xfId="5620"/>
    <cellStyle name="40 % - Accent3 2 3 6 2" xfId="12662"/>
    <cellStyle name="40 % - Accent3 2 3 7" xfId="12639"/>
    <cellStyle name="40 % - Accent3 2 4" xfId="515"/>
    <cellStyle name="40 % - Accent3 2 4 2" xfId="1218"/>
    <cellStyle name="40 % - Accent3 2 4 2 2" xfId="2450"/>
    <cellStyle name="40 % - Accent3 2 4 2 2 2" xfId="5092"/>
    <cellStyle name="40 % - Accent3 2 4 2 2 2 2" xfId="10373"/>
    <cellStyle name="40 % - Accent3 2 4 2 2 2 2 2" xfId="12667"/>
    <cellStyle name="40 % - Accent3 2 4 2 2 2 3" xfId="12666"/>
    <cellStyle name="40 % - Accent3 2 4 2 2 3" xfId="7732"/>
    <cellStyle name="40 % - Accent3 2 4 2 2 3 2" xfId="12668"/>
    <cellStyle name="40 % - Accent3 2 4 2 2 4" xfId="12665"/>
    <cellStyle name="40 % - Accent3 2 4 2 3" xfId="3860"/>
    <cellStyle name="40 % - Accent3 2 4 2 3 2" xfId="9141"/>
    <cellStyle name="40 % - Accent3 2 4 2 3 2 2" xfId="12670"/>
    <cellStyle name="40 % - Accent3 2 4 2 3 3" xfId="12669"/>
    <cellStyle name="40 % - Accent3 2 4 2 4" xfId="6500"/>
    <cellStyle name="40 % - Accent3 2 4 2 4 2" xfId="12671"/>
    <cellStyle name="40 % - Accent3 2 4 2 5" xfId="12664"/>
    <cellStyle name="40 % - Accent3 2 4 3" xfId="1746"/>
    <cellStyle name="40 % - Accent3 2 4 3 2" xfId="4388"/>
    <cellStyle name="40 % - Accent3 2 4 3 2 2" xfId="9669"/>
    <cellStyle name="40 % - Accent3 2 4 3 2 2 2" xfId="12674"/>
    <cellStyle name="40 % - Accent3 2 4 3 2 3" xfId="12673"/>
    <cellStyle name="40 % - Accent3 2 4 3 3" xfId="7028"/>
    <cellStyle name="40 % - Accent3 2 4 3 3 2" xfId="12675"/>
    <cellStyle name="40 % - Accent3 2 4 3 4" xfId="12672"/>
    <cellStyle name="40 % - Accent3 2 4 4" xfId="3155"/>
    <cellStyle name="40 % - Accent3 2 4 4 2" xfId="8437"/>
    <cellStyle name="40 % - Accent3 2 4 4 2 2" xfId="12677"/>
    <cellStyle name="40 % - Accent3 2 4 4 3" xfId="12676"/>
    <cellStyle name="40 % - Accent3 2 4 5" xfId="5796"/>
    <cellStyle name="40 % - Accent3 2 4 5 2" xfId="12678"/>
    <cellStyle name="40 % - Accent3 2 4 6" xfId="12663"/>
    <cellStyle name="40 % - Accent3 2 5" xfId="866"/>
    <cellStyle name="40 % - Accent3 2 5 2" xfId="2098"/>
    <cellStyle name="40 % - Accent3 2 5 2 2" xfId="4740"/>
    <cellStyle name="40 % - Accent3 2 5 2 2 2" xfId="10021"/>
    <cellStyle name="40 % - Accent3 2 5 2 2 2 2" xfId="12682"/>
    <cellStyle name="40 % - Accent3 2 5 2 2 3" xfId="12681"/>
    <cellStyle name="40 % - Accent3 2 5 2 3" xfId="7380"/>
    <cellStyle name="40 % - Accent3 2 5 2 3 2" xfId="12683"/>
    <cellStyle name="40 % - Accent3 2 5 2 4" xfId="12680"/>
    <cellStyle name="40 % - Accent3 2 5 3" xfId="3508"/>
    <cellStyle name="40 % - Accent3 2 5 3 2" xfId="8789"/>
    <cellStyle name="40 % - Accent3 2 5 3 2 2" xfId="12685"/>
    <cellStyle name="40 % - Accent3 2 5 3 3" xfId="12684"/>
    <cellStyle name="40 % - Accent3 2 5 4" xfId="6148"/>
    <cellStyle name="40 % - Accent3 2 5 4 2" xfId="12686"/>
    <cellStyle name="40 % - Accent3 2 5 5" xfId="12679"/>
    <cellStyle name="40 % - Accent3 2 6" xfId="1394"/>
    <cellStyle name="40 % - Accent3 2 6 2" xfId="4036"/>
    <cellStyle name="40 % - Accent3 2 6 2 2" xfId="9317"/>
    <cellStyle name="40 % - Accent3 2 6 2 2 2" xfId="12689"/>
    <cellStyle name="40 % - Accent3 2 6 2 3" xfId="12688"/>
    <cellStyle name="40 % - Accent3 2 6 3" xfId="6676"/>
    <cellStyle name="40 % - Accent3 2 6 3 2" xfId="12690"/>
    <cellStyle name="40 % - Accent3 2 6 4" xfId="12687"/>
    <cellStyle name="40 % - Accent3 2 7" xfId="2626"/>
    <cellStyle name="40 % - Accent3 2 7 2" xfId="5268"/>
    <cellStyle name="40 % - Accent3 2 7 2 2" xfId="10549"/>
    <cellStyle name="40 % - Accent3 2 7 2 2 2" xfId="12693"/>
    <cellStyle name="40 % - Accent3 2 7 2 3" xfId="12692"/>
    <cellStyle name="40 % - Accent3 2 7 3" xfId="7908"/>
    <cellStyle name="40 % - Accent3 2 7 3 2" xfId="12694"/>
    <cellStyle name="40 % - Accent3 2 7 4" xfId="12691"/>
    <cellStyle name="40 % - Accent3 2 8" xfId="2803"/>
    <cellStyle name="40 % - Accent3 2 8 2" xfId="8085"/>
    <cellStyle name="40 % - Accent3 2 8 2 2" xfId="12696"/>
    <cellStyle name="40 % - Accent3 2 8 3" xfId="12695"/>
    <cellStyle name="40 % - Accent3 2 9" xfId="5444"/>
    <cellStyle name="40 % - Accent3 2 9 2" xfId="12697"/>
    <cellStyle name="40 % - Accent3 3" xfId="178"/>
    <cellStyle name="40 % - Accent3 3 2" xfId="363"/>
    <cellStyle name="40 % - Accent3 3 2 2" xfId="712"/>
    <cellStyle name="40 % - Accent3 3 2 2 2" xfId="1944"/>
    <cellStyle name="40 % - Accent3 3 2 2 2 2" xfId="4586"/>
    <cellStyle name="40 % - Accent3 3 2 2 2 2 2" xfId="9867"/>
    <cellStyle name="40 % - Accent3 3 2 2 2 2 2 2" xfId="12703"/>
    <cellStyle name="40 % - Accent3 3 2 2 2 2 3" xfId="12702"/>
    <cellStyle name="40 % - Accent3 3 2 2 2 3" xfId="7226"/>
    <cellStyle name="40 % - Accent3 3 2 2 2 3 2" xfId="12704"/>
    <cellStyle name="40 % - Accent3 3 2 2 2 4" xfId="12701"/>
    <cellStyle name="40 % - Accent3 3 2 2 3" xfId="3354"/>
    <cellStyle name="40 % - Accent3 3 2 2 3 2" xfId="8635"/>
    <cellStyle name="40 % - Accent3 3 2 2 3 2 2" xfId="12706"/>
    <cellStyle name="40 % - Accent3 3 2 2 3 3" xfId="12705"/>
    <cellStyle name="40 % - Accent3 3 2 2 4" xfId="5994"/>
    <cellStyle name="40 % - Accent3 3 2 2 4 2" xfId="12707"/>
    <cellStyle name="40 % - Accent3 3 2 2 5" xfId="12700"/>
    <cellStyle name="40 % - Accent3 3 2 3" xfId="1064"/>
    <cellStyle name="40 % - Accent3 3 2 3 2" xfId="2296"/>
    <cellStyle name="40 % - Accent3 3 2 3 2 2" xfId="4938"/>
    <cellStyle name="40 % - Accent3 3 2 3 2 2 2" xfId="10219"/>
    <cellStyle name="40 % - Accent3 3 2 3 2 2 2 2" xfId="12711"/>
    <cellStyle name="40 % - Accent3 3 2 3 2 2 3" xfId="12710"/>
    <cellStyle name="40 % - Accent3 3 2 3 2 3" xfId="7578"/>
    <cellStyle name="40 % - Accent3 3 2 3 2 3 2" xfId="12712"/>
    <cellStyle name="40 % - Accent3 3 2 3 2 4" xfId="12709"/>
    <cellStyle name="40 % - Accent3 3 2 3 3" xfId="3706"/>
    <cellStyle name="40 % - Accent3 3 2 3 3 2" xfId="8987"/>
    <cellStyle name="40 % - Accent3 3 2 3 3 2 2" xfId="12714"/>
    <cellStyle name="40 % - Accent3 3 2 3 3 3" xfId="12713"/>
    <cellStyle name="40 % - Accent3 3 2 3 4" xfId="6346"/>
    <cellStyle name="40 % - Accent3 3 2 3 4 2" xfId="12715"/>
    <cellStyle name="40 % - Accent3 3 2 3 5" xfId="12708"/>
    <cellStyle name="40 % - Accent3 3 2 4" xfId="1592"/>
    <cellStyle name="40 % - Accent3 3 2 4 2" xfId="4234"/>
    <cellStyle name="40 % - Accent3 3 2 4 2 2" xfId="9515"/>
    <cellStyle name="40 % - Accent3 3 2 4 2 2 2" xfId="12718"/>
    <cellStyle name="40 % - Accent3 3 2 4 2 3" xfId="12717"/>
    <cellStyle name="40 % - Accent3 3 2 4 3" xfId="6874"/>
    <cellStyle name="40 % - Accent3 3 2 4 3 2" xfId="12719"/>
    <cellStyle name="40 % - Accent3 3 2 4 4" xfId="12716"/>
    <cellStyle name="40 % - Accent3 3 2 5" xfId="3001"/>
    <cellStyle name="40 % - Accent3 3 2 5 2" xfId="8283"/>
    <cellStyle name="40 % - Accent3 3 2 5 2 2" xfId="12721"/>
    <cellStyle name="40 % - Accent3 3 2 5 3" xfId="12720"/>
    <cellStyle name="40 % - Accent3 3 2 6" xfId="5642"/>
    <cellStyle name="40 % - Accent3 3 2 6 2" xfId="12722"/>
    <cellStyle name="40 % - Accent3 3 2 7" xfId="12699"/>
    <cellStyle name="40 % - Accent3 3 3" xfId="537"/>
    <cellStyle name="40 % - Accent3 3 3 2" xfId="1240"/>
    <cellStyle name="40 % - Accent3 3 3 2 2" xfId="2472"/>
    <cellStyle name="40 % - Accent3 3 3 2 2 2" xfId="5114"/>
    <cellStyle name="40 % - Accent3 3 3 2 2 2 2" xfId="10395"/>
    <cellStyle name="40 % - Accent3 3 3 2 2 2 2 2" xfId="12727"/>
    <cellStyle name="40 % - Accent3 3 3 2 2 2 3" xfId="12726"/>
    <cellStyle name="40 % - Accent3 3 3 2 2 3" xfId="7754"/>
    <cellStyle name="40 % - Accent3 3 3 2 2 3 2" xfId="12728"/>
    <cellStyle name="40 % - Accent3 3 3 2 2 4" xfId="12725"/>
    <cellStyle name="40 % - Accent3 3 3 2 3" xfId="3882"/>
    <cellStyle name="40 % - Accent3 3 3 2 3 2" xfId="9163"/>
    <cellStyle name="40 % - Accent3 3 3 2 3 2 2" xfId="12730"/>
    <cellStyle name="40 % - Accent3 3 3 2 3 3" xfId="12729"/>
    <cellStyle name="40 % - Accent3 3 3 2 4" xfId="6522"/>
    <cellStyle name="40 % - Accent3 3 3 2 4 2" xfId="12731"/>
    <cellStyle name="40 % - Accent3 3 3 2 5" xfId="12724"/>
    <cellStyle name="40 % - Accent3 3 3 3" xfId="1768"/>
    <cellStyle name="40 % - Accent3 3 3 3 2" xfId="4410"/>
    <cellStyle name="40 % - Accent3 3 3 3 2 2" xfId="9691"/>
    <cellStyle name="40 % - Accent3 3 3 3 2 2 2" xfId="12734"/>
    <cellStyle name="40 % - Accent3 3 3 3 2 3" xfId="12733"/>
    <cellStyle name="40 % - Accent3 3 3 3 3" xfId="7050"/>
    <cellStyle name="40 % - Accent3 3 3 3 3 2" xfId="12735"/>
    <cellStyle name="40 % - Accent3 3 3 3 4" xfId="12732"/>
    <cellStyle name="40 % - Accent3 3 3 4" xfId="3177"/>
    <cellStyle name="40 % - Accent3 3 3 4 2" xfId="8459"/>
    <cellStyle name="40 % - Accent3 3 3 4 2 2" xfId="12737"/>
    <cellStyle name="40 % - Accent3 3 3 4 3" xfId="12736"/>
    <cellStyle name="40 % - Accent3 3 3 5" xfId="5818"/>
    <cellStyle name="40 % - Accent3 3 3 5 2" xfId="12738"/>
    <cellStyle name="40 % - Accent3 3 3 6" xfId="12723"/>
    <cellStyle name="40 % - Accent3 3 4" xfId="888"/>
    <cellStyle name="40 % - Accent3 3 4 2" xfId="2120"/>
    <cellStyle name="40 % - Accent3 3 4 2 2" xfId="4762"/>
    <cellStyle name="40 % - Accent3 3 4 2 2 2" xfId="10043"/>
    <cellStyle name="40 % - Accent3 3 4 2 2 2 2" xfId="12742"/>
    <cellStyle name="40 % - Accent3 3 4 2 2 3" xfId="12741"/>
    <cellStyle name="40 % - Accent3 3 4 2 3" xfId="7402"/>
    <cellStyle name="40 % - Accent3 3 4 2 3 2" xfId="12743"/>
    <cellStyle name="40 % - Accent3 3 4 2 4" xfId="12740"/>
    <cellStyle name="40 % - Accent3 3 4 3" xfId="3530"/>
    <cellStyle name="40 % - Accent3 3 4 3 2" xfId="8811"/>
    <cellStyle name="40 % - Accent3 3 4 3 2 2" xfId="12745"/>
    <cellStyle name="40 % - Accent3 3 4 3 3" xfId="12744"/>
    <cellStyle name="40 % - Accent3 3 4 4" xfId="6170"/>
    <cellStyle name="40 % - Accent3 3 4 4 2" xfId="12746"/>
    <cellStyle name="40 % - Accent3 3 4 5" xfId="12739"/>
    <cellStyle name="40 % - Accent3 3 5" xfId="1416"/>
    <cellStyle name="40 % - Accent3 3 5 2" xfId="4058"/>
    <cellStyle name="40 % - Accent3 3 5 2 2" xfId="9339"/>
    <cellStyle name="40 % - Accent3 3 5 2 2 2" xfId="12749"/>
    <cellStyle name="40 % - Accent3 3 5 2 3" xfId="12748"/>
    <cellStyle name="40 % - Accent3 3 5 3" xfId="6698"/>
    <cellStyle name="40 % - Accent3 3 5 3 2" xfId="12750"/>
    <cellStyle name="40 % - Accent3 3 5 4" xfId="12747"/>
    <cellStyle name="40 % - Accent3 3 6" xfId="2648"/>
    <cellStyle name="40 % - Accent3 3 6 2" xfId="5290"/>
    <cellStyle name="40 % - Accent3 3 6 2 2" xfId="10571"/>
    <cellStyle name="40 % - Accent3 3 6 2 2 2" xfId="12753"/>
    <cellStyle name="40 % - Accent3 3 6 2 3" xfId="12752"/>
    <cellStyle name="40 % - Accent3 3 6 3" xfId="7930"/>
    <cellStyle name="40 % - Accent3 3 6 3 2" xfId="12754"/>
    <cellStyle name="40 % - Accent3 3 6 4" xfId="12751"/>
    <cellStyle name="40 % - Accent3 3 7" xfId="2825"/>
    <cellStyle name="40 % - Accent3 3 7 2" xfId="8107"/>
    <cellStyle name="40 % - Accent3 3 7 2 2" xfId="12756"/>
    <cellStyle name="40 % - Accent3 3 7 3" xfId="12755"/>
    <cellStyle name="40 % - Accent3 3 8" xfId="5466"/>
    <cellStyle name="40 % - Accent3 3 8 2" xfId="12757"/>
    <cellStyle name="40 % - Accent3 3 9" xfId="12698"/>
    <cellStyle name="40 % - Accent3 4" xfId="275"/>
    <cellStyle name="40 % - Accent3 4 2" xfId="623"/>
    <cellStyle name="40 % - Accent3 4 2 2" xfId="1855"/>
    <cellStyle name="40 % - Accent3 4 2 2 2" xfId="4497"/>
    <cellStyle name="40 % - Accent3 4 2 2 2 2" xfId="9778"/>
    <cellStyle name="40 % - Accent3 4 2 2 2 2 2" xfId="12762"/>
    <cellStyle name="40 % - Accent3 4 2 2 2 3" xfId="12761"/>
    <cellStyle name="40 % - Accent3 4 2 2 3" xfId="7137"/>
    <cellStyle name="40 % - Accent3 4 2 2 3 2" xfId="12763"/>
    <cellStyle name="40 % - Accent3 4 2 2 4" xfId="12760"/>
    <cellStyle name="40 % - Accent3 4 2 3" xfId="3265"/>
    <cellStyle name="40 % - Accent3 4 2 3 2" xfId="8546"/>
    <cellStyle name="40 % - Accent3 4 2 3 2 2" xfId="12765"/>
    <cellStyle name="40 % - Accent3 4 2 3 3" xfId="12764"/>
    <cellStyle name="40 % - Accent3 4 2 4" xfId="5905"/>
    <cellStyle name="40 % - Accent3 4 2 4 2" xfId="12766"/>
    <cellStyle name="40 % - Accent3 4 2 5" xfId="12759"/>
    <cellStyle name="40 % - Accent3 4 3" xfId="975"/>
    <cellStyle name="40 % - Accent3 4 3 2" xfId="2207"/>
    <cellStyle name="40 % - Accent3 4 3 2 2" xfId="4849"/>
    <cellStyle name="40 % - Accent3 4 3 2 2 2" xfId="10130"/>
    <cellStyle name="40 % - Accent3 4 3 2 2 2 2" xfId="12770"/>
    <cellStyle name="40 % - Accent3 4 3 2 2 3" xfId="12769"/>
    <cellStyle name="40 % - Accent3 4 3 2 3" xfId="7489"/>
    <cellStyle name="40 % - Accent3 4 3 2 3 2" xfId="12771"/>
    <cellStyle name="40 % - Accent3 4 3 2 4" xfId="12768"/>
    <cellStyle name="40 % - Accent3 4 3 3" xfId="3617"/>
    <cellStyle name="40 % - Accent3 4 3 3 2" xfId="8898"/>
    <cellStyle name="40 % - Accent3 4 3 3 2 2" xfId="12773"/>
    <cellStyle name="40 % - Accent3 4 3 3 3" xfId="12772"/>
    <cellStyle name="40 % - Accent3 4 3 4" xfId="6257"/>
    <cellStyle name="40 % - Accent3 4 3 4 2" xfId="12774"/>
    <cellStyle name="40 % - Accent3 4 3 5" xfId="12767"/>
    <cellStyle name="40 % - Accent3 4 4" xfId="1503"/>
    <cellStyle name="40 % - Accent3 4 4 2" xfId="4145"/>
    <cellStyle name="40 % - Accent3 4 4 2 2" xfId="9426"/>
    <cellStyle name="40 % - Accent3 4 4 2 2 2" xfId="12777"/>
    <cellStyle name="40 % - Accent3 4 4 2 3" xfId="12776"/>
    <cellStyle name="40 % - Accent3 4 4 3" xfId="6785"/>
    <cellStyle name="40 % - Accent3 4 4 3 2" xfId="12778"/>
    <cellStyle name="40 % - Accent3 4 4 4" xfId="12775"/>
    <cellStyle name="40 % - Accent3 4 5" xfId="2912"/>
    <cellStyle name="40 % - Accent3 4 5 2" xfId="8194"/>
    <cellStyle name="40 % - Accent3 4 5 2 2" xfId="12780"/>
    <cellStyle name="40 % - Accent3 4 5 3" xfId="12779"/>
    <cellStyle name="40 % - Accent3 4 6" xfId="5553"/>
    <cellStyle name="40 % - Accent3 4 6 2" xfId="12781"/>
    <cellStyle name="40 % - Accent3 4 7" xfId="12758"/>
    <cellStyle name="40 % - Accent3 5" xfId="447"/>
    <cellStyle name="40 % - Accent3 5 2" xfId="1148"/>
    <cellStyle name="40 % - Accent3 5 2 2" xfId="2380"/>
    <cellStyle name="40 % - Accent3 5 2 2 2" xfId="5022"/>
    <cellStyle name="40 % - Accent3 5 2 2 2 2" xfId="10303"/>
    <cellStyle name="40 % - Accent3 5 2 2 2 2 2" xfId="12786"/>
    <cellStyle name="40 % - Accent3 5 2 2 2 3" xfId="12785"/>
    <cellStyle name="40 % - Accent3 5 2 2 3" xfId="7662"/>
    <cellStyle name="40 % - Accent3 5 2 2 3 2" xfId="12787"/>
    <cellStyle name="40 % - Accent3 5 2 2 4" xfId="12784"/>
    <cellStyle name="40 % - Accent3 5 2 3" xfId="3790"/>
    <cellStyle name="40 % - Accent3 5 2 3 2" xfId="9071"/>
    <cellStyle name="40 % - Accent3 5 2 3 2 2" xfId="12789"/>
    <cellStyle name="40 % - Accent3 5 2 3 3" xfId="12788"/>
    <cellStyle name="40 % - Accent3 5 2 4" xfId="6430"/>
    <cellStyle name="40 % - Accent3 5 2 4 2" xfId="12790"/>
    <cellStyle name="40 % - Accent3 5 2 5" xfId="12783"/>
    <cellStyle name="40 % - Accent3 5 3" xfId="1676"/>
    <cellStyle name="40 % - Accent3 5 3 2" xfId="4318"/>
    <cellStyle name="40 % - Accent3 5 3 2 2" xfId="9599"/>
    <cellStyle name="40 % - Accent3 5 3 2 2 2" xfId="12793"/>
    <cellStyle name="40 % - Accent3 5 3 2 3" xfId="12792"/>
    <cellStyle name="40 % - Accent3 5 3 3" xfId="6958"/>
    <cellStyle name="40 % - Accent3 5 3 3 2" xfId="12794"/>
    <cellStyle name="40 % - Accent3 5 3 4" xfId="12791"/>
    <cellStyle name="40 % - Accent3 5 4" xfId="3085"/>
    <cellStyle name="40 % - Accent3 5 4 2" xfId="8367"/>
    <cellStyle name="40 % - Accent3 5 4 2 2" xfId="12796"/>
    <cellStyle name="40 % - Accent3 5 4 3" xfId="12795"/>
    <cellStyle name="40 % - Accent3 5 5" xfId="5726"/>
    <cellStyle name="40 % - Accent3 5 5 2" xfId="12797"/>
    <cellStyle name="40 % - Accent3 5 6" xfId="12782"/>
    <cellStyle name="40 % - Accent3 6" xfId="796"/>
    <cellStyle name="40 % - Accent3 6 2" xfId="2028"/>
    <cellStyle name="40 % - Accent3 6 2 2" xfId="4670"/>
    <cellStyle name="40 % - Accent3 6 2 2 2" xfId="9951"/>
    <cellStyle name="40 % - Accent3 6 2 2 2 2" xfId="12801"/>
    <cellStyle name="40 % - Accent3 6 2 2 3" xfId="12800"/>
    <cellStyle name="40 % - Accent3 6 2 3" xfId="7310"/>
    <cellStyle name="40 % - Accent3 6 2 3 2" xfId="12802"/>
    <cellStyle name="40 % - Accent3 6 2 4" xfId="12799"/>
    <cellStyle name="40 % - Accent3 6 3" xfId="3438"/>
    <cellStyle name="40 % - Accent3 6 3 2" xfId="8719"/>
    <cellStyle name="40 % - Accent3 6 3 2 2" xfId="12804"/>
    <cellStyle name="40 % - Accent3 6 3 3" xfId="12803"/>
    <cellStyle name="40 % - Accent3 6 4" xfId="6078"/>
    <cellStyle name="40 % - Accent3 6 4 2" xfId="12805"/>
    <cellStyle name="40 % - Accent3 6 5" xfId="12798"/>
    <cellStyle name="40 % - Accent3 7" xfId="1327"/>
    <cellStyle name="40 % - Accent3 7 2" xfId="3969"/>
    <cellStyle name="40 % - Accent3 7 2 2" xfId="9250"/>
    <cellStyle name="40 % - Accent3 7 2 2 2" xfId="12808"/>
    <cellStyle name="40 % - Accent3 7 2 3" xfId="12807"/>
    <cellStyle name="40 % - Accent3 7 3" xfId="6609"/>
    <cellStyle name="40 % - Accent3 7 3 2" xfId="12809"/>
    <cellStyle name="40 % - Accent3 7 4" xfId="12806"/>
    <cellStyle name="40 % - Accent3 8" xfId="2556"/>
    <cellStyle name="40 % - Accent3 8 2" xfId="5198"/>
    <cellStyle name="40 % - Accent3 8 2 2" xfId="10479"/>
    <cellStyle name="40 % - Accent3 8 2 2 2" xfId="12812"/>
    <cellStyle name="40 % - Accent3 8 2 3" xfId="12811"/>
    <cellStyle name="40 % - Accent3 8 3" xfId="7838"/>
    <cellStyle name="40 % - Accent3 8 3 2" xfId="12813"/>
    <cellStyle name="40 % - Accent3 8 4" xfId="12810"/>
    <cellStyle name="40 % - Accent3 9" xfId="2732"/>
    <cellStyle name="40 % - Accent3 9 2" xfId="8014"/>
    <cellStyle name="40 % - Accent3 9 2 2" xfId="12815"/>
    <cellStyle name="40 % - Accent3 9 3" xfId="12814"/>
    <cellStyle name="40 % - Accent4" xfId="38" builtinId="43" customBuiltin="1"/>
    <cellStyle name="40 % - Accent4 10" xfId="5376"/>
    <cellStyle name="40 % - Accent4 10 2" xfId="12816"/>
    <cellStyle name="40 % - Accent4 2" xfId="94"/>
    <cellStyle name="40 % - Accent4 2 10" xfId="12817"/>
    <cellStyle name="40 % - Accent4 2 2" xfId="242"/>
    <cellStyle name="40 % - Accent4 2 2 2" xfId="426"/>
    <cellStyle name="40 % - Accent4 2 2 2 2" xfId="775"/>
    <cellStyle name="40 % - Accent4 2 2 2 2 2" xfId="2007"/>
    <cellStyle name="40 % - Accent4 2 2 2 2 2 2" xfId="4649"/>
    <cellStyle name="40 % - Accent4 2 2 2 2 2 2 2" xfId="9930"/>
    <cellStyle name="40 % - Accent4 2 2 2 2 2 2 2 2" xfId="12823"/>
    <cellStyle name="40 % - Accent4 2 2 2 2 2 2 3" xfId="12822"/>
    <cellStyle name="40 % - Accent4 2 2 2 2 2 3" xfId="7289"/>
    <cellStyle name="40 % - Accent4 2 2 2 2 2 3 2" xfId="12824"/>
    <cellStyle name="40 % - Accent4 2 2 2 2 2 4" xfId="12821"/>
    <cellStyle name="40 % - Accent4 2 2 2 2 3" xfId="3417"/>
    <cellStyle name="40 % - Accent4 2 2 2 2 3 2" xfId="8698"/>
    <cellStyle name="40 % - Accent4 2 2 2 2 3 2 2" xfId="12826"/>
    <cellStyle name="40 % - Accent4 2 2 2 2 3 3" xfId="12825"/>
    <cellStyle name="40 % - Accent4 2 2 2 2 4" xfId="6057"/>
    <cellStyle name="40 % - Accent4 2 2 2 2 4 2" xfId="12827"/>
    <cellStyle name="40 % - Accent4 2 2 2 2 5" xfId="12820"/>
    <cellStyle name="40 % - Accent4 2 2 2 3" xfId="1127"/>
    <cellStyle name="40 % - Accent4 2 2 2 3 2" xfId="2359"/>
    <cellStyle name="40 % - Accent4 2 2 2 3 2 2" xfId="5001"/>
    <cellStyle name="40 % - Accent4 2 2 2 3 2 2 2" xfId="10282"/>
    <cellStyle name="40 % - Accent4 2 2 2 3 2 2 2 2" xfId="12831"/>
    <cellStyle name="40 % - Accent4 2 2 2 3 2 2 3" xfId="12830"/>
    <cellStyle name="40 % - Accent4 2 2 2 3 2 3" xfId="7641"/>
    <cellStyle name="40 % - Accent4 2 2 2 3 2 3 2" xfId="12832"/>
    <cellStyle name="40 % - Accent4 2 2 2 3 2 4" xfId="12829"/>
    <cellStyle name="40 % - Accent4 2 2 2 3 3" xfId="3769"/>
    <cellStyle name="40 % - Accent4 2 2 2 3 3 2" xfId="9050"/>
    <cellStyle name="40 % - Accent4 2 2 2 3 3 2 2" xfId="12834"/>
    <cellStyle name="40 % - Accent4 2 2 2 3 3 3" xfId="12833"/>
    <cellStyle name="40 % - Accent4 2 2 2 3 4" xfId="6409"/>
    <cellStyle name="40 % - Accent4 2 2 2 3 4 2" xfId="12835"/>
    <cellStyle name="40 % - Accent4 2 2 2 3 5" xfId="12828"/>
    <cellStyle name="40 % - Accent4 2 2 2 4" xfId="1655"/>
    <cellStyle name="40 % - Accent4 2 2 2 4 2" xfId="4297"/>
    <cellStyle name="40 % - Accent4 2 2 2 4 2 2" xfId="9578"/>
    <cellStyle name="40 % - Accent4 2 2 2 4 2 2 2" xfId="12838"/>
    <cellStyle name="40 % - Accent4 2 2 2 4 2 3" xfId="12837"/>
    <cellStyle name="40 % - Accent4 2 2 2 4 3" xfId="6937"/>
    <cellStyle name="40 % - Accent4 2 2 2 4 3 2" xfId="12839"/>
    <cellStyle name="40 % - Accent4 2 2 2 4 4" xfId="12836"/>
    <cellStyle name="40 % - Accent4 2 2 2 5" xfId="3064"/>
    <cellStyle name="40 % - Accent4 2 2 2 5 2" xfId="8346"/>
    <cellStyle name="40 % - Accent4 2 2 2 5 2 2" xfId="12841"/>
    <cellStyle name="40 % - Accent4 2 2 2 5 3" xfId="12840"/>
    <cellStyle name="40 % - Accent4 2 2 2 6" xfId="5705"/>
    <cellStyle name="40 % - Accent4 2 2 2 6 2" xfId="12842"/>
    <cellStyle name="40 % - Accent4 2 2 2 7" xfId="12819"/>
    <cellStyle name="40 % - Accent4 2 2 3" xfId="598"/>
    <cellStyle name="40 % - Accent4 2 2 3 2" xfId="1303"/>
    <cellStyle name="40 % - Accent4 2 2 3 2 2" xfId="2535"/>
    <cellStyle name="40 % - Accent4 2 2 3 2 2 2" xfId="5177"/>
    <cellStyle name="40 % - Accent4 2 2 3 2 2 2 2" xfId="10458"/>
    <cellStyle name="40 % - Accent4 2 2 3 2 2 2 2 2" xfId="12847"/>
    <cellStyle name="40 % - Accent4 2 2 3 2 2 2 3" xfId="12846"/>
    <cellStyle name="40 % - Accent4 2 2 3 2 2 3" xfId="7817"/>
    <cellStyle name="40 % - Accent4 2 2 3 2 2 3 2" xfId="12848"/>
    <cellStyle name="40 % - Accent4 2 2 3 2 2 4" xfId="12845"/>
    <cellStyle name="40 % - Accent4 2 2 3 2 3" xfId="3945"/>
    <cellStyle name="40 % - Accent4 2 2 3 2 3 2" xfId="9226"/>
    <cellStyle name="40 % - Accent4 2 2 3 2 3 2 2" xfId="12850"/>
    <cellStyle name="40 % - Accent4 2 2 3 2 3 3" xfId="12849"/>
    <cellStyle name="40 % - Accent4 2 2 3 2 4" xfId="6585"/>
    <cellStyle name="40 % - Accent4 2 2 3 2 4 2" xfId="12851"/>
    <cellStyle name="40 % - Accent4 2 2 3 2 5" xfId="12844"/>
    <cellStyle name="40 % - Accent4 2 2 3 3" xfId="1831"/>
    <cellStyle name="40 % - Accent4 2 2 3 3 2" xfId="4473"/>
    <cellStyle name="40 % - Accent4 2 2 3 3 2 2" xfId="9754"/>
    <cellStyle name="40 % - Accent4 2 2 3 3 2 2 2" xfId="12854"/>
    <cellStyle name="40 % - Accent4 2 2 3 3 2 3" xfId="12853"/>
    <cellStyle name="40 % - Accent4 2 2 3 3 3" xfId="7113"/>
    <cellStyle name="40 % - Accent4 2 2 3 3 3 2" xfId="12855"/>
    <cellStyle name="40 % - Accent4 2 2 3 3 4" xfId="12852"/>
    <cellStyle name="40 % - Accent4 2 2 3 4" xfId="3240"/>
    <cellStyle name="40 % - Accent4 2 2 3 4 2" xfId="8522"/>
    <cellStyle name="40 % - Accent4 2 2 3 4 2 2" xfId="12857"/>
    <cellStyle name="40 % - Accent4 2 2 3 4 3" xfId="12856"/>
    <cellStyle name="40 % - Accent4 2 2 3 5" xfId="5881"/>
    <cellStyle name="40 % - Accent4 2 2 3 5 2" xfId="12858"/>
    <cellStyle name="40 % - Accent4 2 2 3 6" xfId="12843"/>
    <cellStyle name="40 % - Accent4 2 2 4" xfId="951"/>
    <cellStyle name="40 % - Accent4 2 2 4 2" xfId="2183"/>
    <cellStyle name="40 % - Accent4 2 2 4 2 2" xfId="4825"/>
    <cellStyle name="40 % - Accent4 2 2 4 2 2 2" xfId="10106"/>
    <cellStyle name="40 % - Accent4 2 2 4 2 2 2 2" xfId="12862"/>
    <cellStyle name="40 % - Accent4 2 2 4 2 2 3" xfId="12861"/>
    <cellStyle name="40 % - Accent4 2 2 4 2 3" xfId="7465"/>
    <cellStyle name="40 % - Accent4 2 2 4 2 3 2" xfId="12863"/>
    <cellStyle name="40 % - Accent4 2 2 4 2 4" xfId="12860"/>
    <cellStyle name="40 % - Accent4 2 2 4 3" xfId="3593"/>
    <cellStyle name="40 % - Accent4 2 2 4 3 2" xfId="8874"/>
    <cellStyle name="40 % - Accent4 2 2 4 3 2 2" xfId="12865"/>
    <cellStyle name="40 % - Accent4 2 2 4 3 3" xfId="12864"/>
    <cellStyle name="40 % - Accent4 2 2 4 4" xfId="6233"/>
    <cellStyle name="40 % - Accent4 2 2 4 4 2" xfId="12866"/>
    <cellStyle name="40 % - Accent4 2 2 4 5" xfId="12859"/>
    <cellStyle name="40 % - Accent4 2 2 5" xfId="1479"/>
    <cellStyle name="40 % - Accent4 2 2 5 2" xfId="4121"/>
    <cellStyle name="40 % - Accent4 2 2 5 2 2" xfId="9402"/>
    <cellStyle name="40 % - Accent4 2 2 5 2 2 2" xfId="12869"/>
    <cellStyle name="40 % - Accent4 2 2 5 2 3" xfId="12868"/>
    <cellStyle name="40 % - Accent4 2 2 5 3" xfId="6761"/>
    <cellStyle name="40 % - Accent4 2 2 5 3 2" xfId="12870"/>
    <cellStyle name="40 % - Accent4 2 2 5 4" xfId="12867"/>
    <cellStyle name="40 % - Accent4 2 2 6" xfId="2711"/>
    <cellStyle name="40 % - Accent4 2 2 6 2" xfId="5353"/>
    <cellStyle name="40 % - Accent4 2 2 6 2 2" xfId="10634"/>
    <cellStyle name="40 % - Accent4 2 2 6 2 2 2" xfId="12873"/>
    <cellStyle name="40 % - Accent4 2 2 6 2 3" xfId="12872"/>
    <cellStyle name="40 % - Accent4 2 2 6 3" xfId="7993"/>
    <cellStyle name="40 % - Accent4 2 2 6 3 2" xfId="12874"/>
    <cellStyle name="40 % - Accent4 2 2 6 4" xfId="12871"/>
    <cellStyle name="40 % - Accent4 2 2 7" xfId="2888"/>
    <cellStyle name="40 % - Accent4 2 2 7 2" xfId="8170"/>
    <cellStyle name="40 % - Accent4 2 2 7 2 2" xfId="12876"/>
    <cellStyle name="40 % - Accent4 2 2 7 3" xfId="12875"/>
    <cellStyle name="40 % - Accent4 2 2 8" xfId="5529"/>
    <cellStyle name="40 % - Accent4 2 2 8 2" xfId="12877"/>
    <cellStyle name="40 % - Accent4 2 2 9" xfId="12818"/>
    <cellStyle name="40 % - Accent4 2 3" xfId="339"/>
    <cellStyle name="40 % - Accent4 2 3 2" xfId="688"/>
    <cellStyle name="40 % - Accent4 2 3 2 2" xfId="1920"/>
    <cellStyle name="40 % - Accent4 2 3 2 2 2" xfId="4562"/>
    <cellStyle name="40 % - Accent4 2 3 2 2 2 2" xfId="9843"/>
    <cellStyle name="40 % - Accent4 2 3 2 2 2 2 2" xfId="12882"/>
    <cellStyle name="40 % - Accent4 2 3 2 2 2 3" xfId="12881"/>
    <cellStyle name="40 % - Accent4 2 3 2 2 3" xfId="7202"/>
    <cellStyle name="40 % - Accent4 2 3 2 2 3 2" xfId="12883"/>
    <cellStyle name="40 % - Accent4 2 3 2 2 4" xfId="12880"/>
    <cellStyle name="40 % - Accent4 2 3 2 3" xfId="3330"/>
    <cellStyle name="40 % - Accent4 2 3 2 3 2" xfId="8611"/>
    <cellStyle name="40 % - Accent4 2 3 2 3 2 2" xfId="12885"/>
    <cellStyle name="40 % - Accent4 2 3 2 3 3" xfId="12884"/>
    <cellStyle name="40 % - Accent4 2 3 2 4" xfId="5970"/>
    <cellStyle name="40 % - Accent4 2 3 2 4 2" xfId="12886"/>
    <cellStyle name="40 % - Accent4 2 3 2 5" xfId="12879"/>
    <cellStyle name="40 % - Accent4 2 3 3" xfId="1040"/>
    <cellStyle name="40 % - Accent4 2 3 3 2" xfId="2272"/>
    <cellStyle name="40 % - Accent4 2 3 3 2 2" xfId="4914"/>
    <cellStyle name="40 % - Accent4 2 3 3 2 2 2" xfId="10195"/>
    <cellStyle name="40 % - Accent4 2 3 3 2 2 2 2" xfId="12890"/>
    <cellStyle name="40 % - Accent4 2 3 3 2 2 3" xfId="12889"/>
    <cellStyle name="40 % - Accent4 2 3 3 2 3" xfId="7554"/>
    <cellStyle name="40 % - Accent4 2 3 3 2 3 2" xfId="12891"/>
    <cellStyle name="40 % - Accent4 2 3 3 2 4" xfId="12888"/>
    <cellStyle name="40 % - Accent4 2 3 3 3" xfId="3682"/>
    <cellStyle name="40 % - Accent4 2 3 3 3 2" xfId="8963"/>
    <cellStyle name="40 % - Accent4 2 3 3 3 2 2" xfId="12893"/>
    <cellStyle name="40 % - Accent4 2 3 3 3 3" xfId="12892"/>
    <cellStyle name="40 % - Accent4 2 3 3 4" xfId="6322"/>
    <cellStyle name="40 % - Accent4 2 3 3 4 2" xfId="12894"/>
    <cellStyle name="40 % - Accent4 2 3 3 5" xfId="12887"/>
    <cellStyle name="40 % - Accent4 2 3 4" xfId="1568"/>
    <cellStyle name="40 % - Accent4 2 3 4 2" xfId="4210"/>
    <cellStyle name="40 % - Accent4 2 3 4 2 2" xfId="9491"/>
    <cellStyle name="40 % - Accent4 2 3 4 2 2 2" xfId="12897"/>
    <cellStyle name="40 % - Accent4 2 3 4 2 3" xfId="12896"/>
    <cellStyle name="40 % - Accent4 2 3 4 3" xfId="6850"/>
    <cellStyle name="40 % - Accent4 2 3 4 3 2" xfId="12898"/>
    <cellStyle name="40 % - Accent4 2 3 4 4" xfId="12895"/>
    <cellStyle name="40 % - Accent4 2 3 5" xfId="2977"/>
    <cellStyle name="40 % - Accent4 2 3 5 2" xfId="8259"/>
    <cellStyle name="40 % - Accent4 2 3 5 2 2" xfId="12900"/>
    <cellStyle name="40 % - Accent4 2 3 5 3" xfId="12899"/>
    <cellStyle name="40 % - Accent4 2 3 6" xfId="5618"/>
    <cellStyle name="40 % - Accent4 2 3 6 2" xfId="12901"/>
    <cellStyle name="40 % - Accent4 2 3 7" xfId="12878"/>
    <cellStyle name="40 % - Accent4 2 4" xfId="513"/>
    <cellStyle name="40 % - Accent4 2 4 2" xfId="1216"/>
    <cellStyle name="40 % - Accent4 2 4 2 2" xfId="2448"/>
    <cellStyle name="40 % - Accent4 2 4 2 2 2" xfId="5090"/>
    <cellStyle name="40 % - Accent4 2 4 2 2 2 2" xfId="10371"/>
    <cellStyle name="40 % - Accent4 2 4 2 2 2 2 2" xfId="12906"/>
    <cellStyle name="40 % - Accent4 2 4 2 2 2 3" xfId="12905"/>
    <cellStyle name="40 % - Accent4 2 4 2 2 3" xfId="7730"/>
    <cellStyle name="40 % - Accent4 2 4 2 2 3 2" xfId="12907"/>
    <cellStyle name="40 % - Accent4 2 4 2 2 4" xfId="12904"/>
    <cellStyle name="40 % - Accent4 2 4 2 3" xfId="3858"/>
    <cellStyle name="40 % - Accent4 2 4 2 3 2" xfId="9139"/>
    <cellStyle name="40 % - Accent4 2 4 2 3 2 2" xfId="12909"/>
    <cellStyle name="40 % - Accent4 2 4 2 3 3" xfId="12908"/>
    <cellStyle name="40 % - Accent4 2 4 2 4" xfId="6498"/>
    <cellStyle name="40 % - Accent4 2 4 2 4 2" xfId="12910"/>
    <cellStyle name="40 % - Accent4 2 4 2 5" xfId="12903"/>
    <cellStyle name="40 % - Accent4 2 4 3" xfId="1744"/>
    <cellStyle name="40 % - Accent4 2 4 3 2" xfId="4386"/>
    <cellStyle name="40 % - Accent4 2 4 3 2 2" xfId="9667"/>
    <cellStyle name="40 % - Accent4 2 4 3 2 2 2" xfId="12913"/>
    <cellStyle name="40 % - Accent4 2 4 3 2 3" xfId="12912"/>
    <cellStyle name="40 % - Accent4 2 4 3 3" xfId="7026"/>
    <cellStyle name="40 % - Accent4 2 4 3 3 2" xfId="12914"/>
    <cellStyle name="40 % - Accent4 2 4 3 4" xfId="12911"/>
    <cellStyle name="40 % - Accent4 2 4 4" xfId="3153"/>
    <cellStyle name="40 % - Accent4 2 4 4 2" xfId="8435"/>
    <cellStyle name="40 % - Accent4 2 4 4 2 2" xfId="12916"/>
    <cellStyle name="40 % - Accent4 2 4 4 3" xfId="12915"/>
    <cellStyle name="40 % - Accent4 2 4 5" xfId="5794"/>
    <cellStyle name="40 % - Accent4 2 4 5 2" xfId="12917"/>
    <cellStyle name="40 % - Accent4 2 4 6" xfId="12902"/>
    <cellStyle name="40 % - Accent4 2 5" xfId="864"/>
    <cellStyle name="40 % - Accent4 2 5 2" xfId="2096"/>
    <cellStyle name="40 % - Accent4 2 5 2 2" xfId="4738"/>
    <cellStyle name="40 % - Accent4 2 5 2 2 2" xfId="10019"/>
    <cellStyle name="40 % - Accent4 2 5 2 2 2 2" xfId="12921"/>
    <cellStyle name="40 % - Accent4 2 5 2 2 3" xfId="12920"/>
    <cellStyle name="40 % - Accent4 2 5 2 3" xfId="7378"/>
    <cellStyle name="40 % - Accent4 2 5 2 3 2" xfId="12922"/>
    <cellStyle name="40 % - Accent4 2 5 2 4" xfId="12919"/>
    <cellStyle name="40 % - Accent4 2 5 3" xfId="3506"/>
    <cellStyle name="40 % - Accent4 2 5 3 2" xfId="8787"/>
    <cellStyle name="40 % - Accent4 2 5 3 2 2" xfId="12924"/>
    <cellStyle name="40 % - Accent4 2 5 3 3" xfId="12923"/>
    <cellStyle name="40 % - Accent4 2 5 4" xfId="6146"/>
    <cellStyle name="40 % - Accent4 2 5 4 2" xfId="12925"/>
    <cellStyle name="40 % - Accent4 2 5 5" xfId="12918"/>
    <cellStyle name="40 % - Accent4 2 6" xfId="1392"/>
    <cellStyle name="40 % - Accent4 2 6 2" xfId="4034"/>
    <cellStyle name="40 % - Accent4 2 6 2 2" xfId="9315"/>
    <cellStyle name="40 % - Accent4 2 6 2 2 2" xfId="12928"/>
    <cellStyle name="40 % - Accent4 2 6 2 3" xfId="12927"/>
    <cellStyle name="40 % - Accent4 2 6 3" xfId="6674"/>
    <cellStyle name="40 % - Accent4 2 6 3 2" xfId="12929"/>
    <cellStyle name="40 % - Accent4 2 6 4" xfId="12926"/>
    <cellStyle name="40 % - Accent4 2 7" xfId="2624"/>
    <cellStyle name="40 % - Accent4 2 7 2" xfId="5266"/>
    <cellStyle name="40 % - Accent4 2 7 2 2" xfId="10547"/>
    <cellStyle name="40 % - Accent4 2 7 2 2 2" xfId="12932"/>
    <cellStyle name="40 % - Accent4 2 7 2 3" xfId="12931"/>
    <cellStyle name="40 % - Accent4 2 7 3" xfId="7906"/>
    <cellStyle name="40 % - Accent4 2 7 3 2" xfId="12933"/>
    <cellStyle name="40 % - Accent4 2 7 4" xfId="12930"/>
    <cellStyle name="40 % - Accent4 2 8" xfId="2801"/>
    <cellStyle name="40 % - Accent4 2 8 2" xfId="8083"/>
    <cellStyle name="40 % - Accent4 2 8 2 2" xfId="12935"/>
    <cellStyle name="40 % - Accent4 2 8 3" xfId="12934"/>
    <cellStyle name="40 % - Accent4 2 9" xfId="5442"/>
    <cellStyle name="40 % - Accent4 2 9 2" xfId="12936"/>
    <cellStyle name="40 % - Accent4 3" xfId="180"/>
    <cellStyle name="40 % - Accent4 3 2" xfId="365"/>
    <cellStyle name="40 % - Accent4 3 2 2" xfId="714"/>
    <cellStyle name="40 % - Accent4 3 2 2 2" xfId="1946"/>
    <cellStyle name="40 % - Accent4 3 2 2 2 2" xfId="4588"/>
    <cellStyle name="40 % - Accent4 3 2 2 2 2 2" xfId="9869"/>
    <cellStyle name="40 % - Accent4 3 2 2 2 2 2 2" xfId="12942"/>
    <cellStyle name="40 % - Accent4 3 2 2 2 2 3" xfId="12941"/>
    <cellStyle name="40 % - Accent4 3 2 2 2 3" xfId="7228"/>
    <cellStyle name="40 % - Accent4 3 2 2 2 3 2" xfId="12943"/>
    <cellStyle name="40 % - Accent4 3 2 2 2 4" xfId="12940"/>
    <cellStyle name="40 % - Accent4 3 2 2 3" xfId="3356"/>
    <cellStyle name="40 % - Accent4 3 2 2 3 2" xfId="8637"/>
    <cellStyle name="40 % - Accent4 3 2 2 3 2 2" xfId="12945"/>
    <cellStyle name="40 % - Accent4 3 2 2 3 3" xfId="12944"/>
    <cellStyle name="40 % - Accent4 3 2 2 4" xfId="5996"/>
    <cellStyle name="40 % - Accent4 3 2 2 4 2" xfId="12946"/>
    <cellStyle name="40 % - Accent4 3 2 2 5" xfId="12939"/>
    <cellStyle name="40 % - Accent4 3 2 3" xfId="1066"/>
    <cellStyle name="40 % - Accent4 3 2 3 2" xfId="2298"/>
    <cellStyle name="40 % - Accent4 3 2 3 2 2" xfId="4940"/>
    <cellStyle name="40 % - Accent4 3 2 3 2 2 2" xfId="10221"/>
    <cellStyle name="40 % - Accent4 3 2 3 2 2 2 2" xfId="12950"/>
    <cellStyle name="40 % - Accent4 3 2 3 2 2 3" xfId="12949"/>
    <cellStyle name="40 % - Accent4 3 2 3 2 3" xfId="7580"/>
    <cellStyle name="40 % - Accent4 3 2 3 2 3 2" xfId="12951"/>
    <cellStyle name="40 % - Accent4 3 2 3 2 4" xfId="12948"/>
    <cellStyle name="40 % - Accent4 3 2 3 3" xfId="3708"/>
    <cellStyle name="40 % - Accent4 3 2 3 3 2" xfId="8989"/>
    <cellStyle name="40 % - Accent4 3 2 3 3 2 2" xfId="12953"/>
    <cellStyle name="40 % - Accent4 3 2 3 3 3" xfId="12952"/>
    <cellStyle name="40 % - Accent4 3 2 3 4" xfId="6348"/>
    <cellStyle name="40 % - Accent4 3 2 3 4 2" xfId="12954"/>
    <cellStyle name="40 % - Accent4 3 2 3 5" xfId="12947"/>
    <cellStyle name="40 % - Accent4 3 2 4" xfId="1594"/>
    <cellStyle name="40 % - Accent4 3 2 4 2" xfId="4236"/>
    <cellStyle name="40 % - Accent4 3 2 4 2 2" xfId="9517"/>
    <cellStyle name="40 % - Accent4 3 2 4 2 2 2" xfId="12957"/>
    <cellStyle name="40 % - Accent4 3 2 4 2 3" xfId="12956"/>
    <cellStyle name="40 % - Accent4 3 2 4 3" xfId="6876"/>
    <cellStyle name="40 % - Accent4 3 2 4 3 2" xfId="12958"/>
    <cellStyle name="40 % - Accent4 3 2 4 4" xfId="12955"/>
    <cellStyle name="40 % - Accent4 3 2 5" xfId="3003"/>
    <cellStyle name="40 % - Accent4 3 2 5 2" xfId="8285"/>
    <cellStyle name="40 % - Accent4 3 2 5 2 2" xfId="12960"/>
    <cellStyle name="40 % - Accent4 3 2 5 3" xfId="12959"/>
    <cellStyle name="40 % - Accent4 3 2 6" xfId="5644"/>
    <cellStyle name="40 % - Accent4 3 2 6 2" xfId="12961"/>
    <cellStyle name="40 % - Accent4 3 2 7" xfId="12938"/>
    <cellStyle name="40 % - Accent4 3 3" xfId="539"/>
    <cellStyle name="40 % - Accent4 3 3 2" xfId="1242"/>
    <cellStyle name="40 % - Accent4 3 3 2 2" xfId="2474"/>
    <cellStyle name="40 % - Accent4 3 3 2 2 2" xfId="5116"/>
    <cellStyle name="40 % - Accent4 3 3 2 2 2 2" xfId="10397"/>
    <cellStyle name="40 % - Accent4 3 3 2 2 2 2 2" xfId="12966"/>
    <cellStyle name="40 % - Accent4 3 3 2 2 2 3" xfId="12965"/>
    <cellStyle name="40 % - Accent4 3 3 2 2 3" xfId="7756"/>
    <cellStyle name="40 % - Accent4 3 3 2 2 3 2" xfId="12967"/>
    <cellStyle name="40 % - Accent4 3 3 2 2 4" xfId="12964"/>
    <cellStyle name="40 % - Accent4 3 3 2 3" xfId="3884"/>
    <cellStyle name="40 % - Accent4 3 3 2 3 2" xfId="9165"/>
    <cellStyle name="40 % - Accent4 3 3 2 3 2 2" xfId="12969"/>
    <cellStyle name="40 % - Accent4 3 3 2 3 3" xfId="12968"/>
    <cellStyle name="40 % - Accent4 3 3 2 4" xfId="6524"/>
    <cellStyle name="40 % - Accent4 3 3 2 4 2" xfId="12970"/>
    <cellStyle name="40 % - Accent4 3 3 2 5" xfId="12963"/>
    <cellStyle name="40 % - Accent4 3 3 3" xfId="1770"/>
    <cellStyle name="40 % - Accent4 3 3 3 2" xfId="4412"/>
    <cellStyle name="40 % - Accent4 3 3 3 2 2" xfId="9693"/>
    <cellStyle name="40 % - Accent4 3 3 3 2 2 2" xfId="12973"/>
    <cellStyle name="40 % - Accent4 3 3 3 2 3" xfId="12972"/>
    <cellStyle name="40 % - Accent4 3 3 3 3" xfId="7052"/>
    <cellStyle name="40 % - Accent4 3 3 3 3 2" xfId="12974"/>
    <cellStyle name="40 % - Accent4 3 3 3 4" xfId="12971"/>
    <cellStyle name="40 % - Accent4 3 3 4" xfId="3179"/>
    <cellStyle name="40 % - Accent4 3 3 4 2" xfId="8461"/>
    <cellStyle name="40 % - Accent4 3 3 4 2 2" xfId="12976"/>
    <cellStyle name="40 % - Accent4 3 3 4 3" xfId="12975"/>
    <cellStyle name="40 % - Accent4 3 3 5" xfId="5820"/>
    <cellStyle name="40 % - Accent4 3 3 5 2" xfId="12977"/>
    <cellStyle name="40 % - Accent4 3 3 6" xfId="12962"/>
    <cellStyle name="40 % - Accent4 3 4" xfId="890"/>
    <cellStyle name="40 % - Accent4 3 4 2" xfId="2122"/>
    <cellStyle name="40 % - Accent4 3 4 2 2" xfId="4764"/>
    <cellStyle name="40 % - Accent4 3 4 2 2 2" xfId="10045"/>
    <cellStyle name="40 % - Accent4 3 4 2 2 2 2" xfId="12981"/>
    <cellStyle name="40 % - Accent4 3 4 2 2 3" xfId="12980"/>
    <cellStyle name="40 % - Accent4 3 4 2 3" xfId="7404"/>
    <cellStyle name="40 % - Accent4 3 4 2 3 2" xfId="12982"/>
    <cellStyle name="40 % - Accent4 3 4 2 4" xfId="12979"/>
    <cellStyle name="40 % - Accent4 3 4 3" xfId="3532"/>
    <cellStyle name="40 % - Accent4 3 4 3 2" xfId="8813"/>
    <cellStyle name="40 % - Accent4 3 4 3 2 2" xfId="12984"/>
    <cellStyle name="40 % - Accent4 3 4 3 3" xfId="12983"/>
    <cellStyle name="40 % - Accent4 3 4 4" xfId="6172"/>
    <cellStyle name="40 % - Accent4 3 4 4 2" xfId="12985"/>
    <cellStyle name="40 % - Accent4 3 4 5" xfId="12978"/>
    <cellStyle name="40 % - Accent4 3 5" xfId="1418"/>
    <cellStyle name="40 % - Accent4 3 5 2" xfId="4060"/>
    <cellStyle name="40 % - Accent4 3 5 2 2" xfId="9341"/>
    <cellStyle name="40 % - Accent4 3 5 2 2 2" xfId="12988"/>
    <cellStyle name="40 % - Accent4 3 5 2 3" xfId="12987"/>
    <cellStyle name="40 % - Accent4 3 5 3" xfId="6700"/>
    <cellStyle name="40 % - Accent4 3 5 3 2" xfId="12989"/>
    <cellStyle name="40 % - Accent4 3 5 4" xfId="12986"/>
    <cellStyle name="40 % - Accent4 3 6" xfId="2650"/>
    <cellStyle name="40 % - Accent4 3 6 2" xfId="5292"/>
    <cellStyle name="40 % - Accent4 3 6 2 2" xfId="10573"/>
    <cellStyle name="40 % - Accent4 3 6 2 2 2" xfId="12992"/>
    <cellStyle name="40 % - Accent4 3 6 2 3" xfId="12991"/>
    <cellStyle name="40 % - Accent4 3 6 3" xfId="7932"/>
    <cellStyle name="40 % - Accent4 3 6 3 2" xfId="12993"/>
    <cellStyle name="40 % - Accent4 3 6 4" xfId="12990"/>
    <cellStyle name="40 % - Accent4 3 7" xfId="2827"/>
    <cellStyle name="40 % - Accent4 3 7 2" xfId="8109"/>
    <cellStyle name="40 % - Accent4 3 7 2 2" xfId="12995"/>
    <cellStyle name="40 % - Accent4 3 7 3" xfId="12994"/>
    <cellStyle name="40 % - Accent4 3 8" xfId="5468"/>
    <cellStyle name="40 % - Accent4 3 8 2" xfId="12996"/>
    <cellStyle name="40 % - Accent4 3 9" xfId="12937"/>
    <cellStyle name="40 % - Accent4 4" xfId="277"/>
    <cellStyle name="40 % - Accent4 4 2" xfId="625"/>
    <cellStyle name="40 % - Accent4 4 2 2" xfId="1857"/>
    <cellStyle name="40 % - Accent4 4 2 2 2" xfId="4499"/>
    <cellStyle name="40 % - Accent4 4 2 2 2 2" xfId="9780"/>
    <cellStyle name="40 % - Accent4 4 2 2 2 2 2" xfId="13001"/>
    <cellStyle name="40 % - Accent4 4 2 2 2 3" xfId="13000"/>
    <cellStyle name="40 % - Accent4 4 2 2 3" xfId="7139"/>
    <cellStyle name="40 % - Accent4 4 2 2 3 2" xfId="13002"/>
    <cellStyle name="40 % - Accent4 4 2 2 4" xfId="12999"/>
    <cellStyle name="40 % - Accent4 4 2 3" xfId="3267"/>
    <cellStyle name="40 % - Accent4 4 2 3 2" xfId="8548"/>
    <cellStyle name="40 % - Accent4 4 2 3 2 2" xfId="13004"/>
    <cellStyle name="40 % - Accent4 4 2 3 3" xfId="13003"/>
    <cellStyle name="40 % - Accent4 4 2 4" xfId="5907"/>
    <cellStyle name="40 % - Accent4 4 2 4 2" xfId="13005"/>
    <cellStyle name="40 % - Accent4 4 2 5" xfId="12998"/>
    <cellStyle name="40 % - Accent4 4 3" xfId="977"/>
    <cellStyle name="40 % - Accent4 4 3 2" xfId="2209"/>
    <cellStyle name="40 % - Accent4 4 3 2 2" xfId="4851"/>
    <cellStyle name="40 % - Accent4 4 3 2 2 2" xfId="10132"/>
    <cellStyle name="40 % - Accent4 4 3 2 2 2 2" xfId="13009"/>
    <cellStyle name="40 % - Accent4 4 3 2 2 3" xfId="13008"/>
    <cellStyle name="40 % - Accent4 4 3 2 3" xfId="7491"/>
    <cellStyle name="40 % - Accent4 4 3 2 3 2" xfId="13010"/>
    <cellStyle name="40 % - Accent4 4 3 2 4" xfId="13007"/>
    <cellStyle name="40 % - Accent4 4 3 3" xfId="3619"/>
    <cellStyle name="40 % - Accent4 4 3 3 2" xfId="8900"/>
    <cellStyle name="40 % - Accent4 4 3 3 2 2" xfId="13012"/>
    <cellStyle name="40 % - Accent4 4 3 3 3" xfId="13011"/>
    <cellStyle name="40 % - Accent4 4 3 4" xfId="6259"/>
    <cellStyle name="40 % - Accent4 4 3 4 2" xfId="13013"/>
    <cellStyle name="40 % - Accent4 4 3 5" xfId="13006"/>
    <cellStyle name="40 % - Accent4 4 4" xfId="1505"/>
    <cellStyle name="40 % - Accent4 4 4 2" xfId="4147"/>
    <cellStyle name="40 % - Accent4 4 4 2 2" xfId="9428"/>
    <cellStyle name="40 % - Accent4 4 4 2 2 2" xfId="13016"/>
    <cellStyle name="40 % - Accent4 4 4 2 3" xfId="13015"/>
    <cellStyle name="40 % - Accent4 4 4 3" xfId="6787"/>
    <cellStyle name="40 % - Accent4 4 4 3 2" xfId="13017"/>
    <cellStyle name="40 % - Accent4 4 4 4" xfId="13014"/>
    <cellStyle name="40 % - Accent4 4 5" xfId="2914"/>
    <cellStyle name="40 % - Accent4 4 5 2" xfId="8196"/>
    <cellStyle name="40 % - Accent4 4 5 2 2" xfId="13019"/>
    <cellStyle name="40 % - Accent4 4 5 3" xfId="13018"/>
    <cellStyle name="40 % - Accent4 4 6" xfId="5555"/>
    <cellStyle name="40 % - Accent4 4 6 2" xfId="13020"/>
    <cellStyle name="40 % - Accent4 4 7" xfId="12997"/>
    <cellStyle name="40 % - Accent4 5" xfId="449"/>
    <cellStyle name="40 % - Accent4 5 2" xfId="1150"/>
    <cellStyle name="40 % - Accent4 5 2 2" xfId="2382"/>
    <cellStyle name="40 % - Accent4 5 2 2 2" xfId="5024"/>
    <cellStyle name="40 % - Accent4 5 2 2 2 2" xfId="10305"/>
    <cellStyle name="40 % - Accent4 5 2 2 2 2 2" xfId="13025"/>
    <cellStyle name="40 % - Accent4 5 2 2 2 3" xfId="13024"/>
    <cellStyle name="40 % - Accent4 5 2 2 3" xfId="7664"/>
    <cellStyle name="40 % - Accent4 5 2 2 3 2" xfId="13026"/>
    <cellStyle name="40 % - Accent4 5 2 2 4" xfId="13023"/>
    <cellStyle name="40 % - Accent4 5 2 3" xfId="3792"/>
    <cellStyle name="40 % - Accent4 5 2 3 2" xfId="9073"/>
    <cellStyle name="40 % - Accent4 5 2 3 2 2" xfId="13028"/>
    <cellStyle name="40 % - Accent4 5 2 3 3" xfId="13027"/>
    <cellStyle name="40 % - Accent4 5 2 4" xfId="6432"/>
    <cellStyle name="40 % - Accent4 5 2 4 2" xfId="13029"/>
    <cellStyle name="40 % - Accent4 5 2 5" xfId="13022"/>
    <cellStyle name="40 % - Accent4 5 3" xfId="1678"/>
    <cellStyle name="40 % - Accent4 5 3 2" xfId="4320"/>
    <cellStyle name="40 % - Accent4 5 3 2 2" xfId="9601"/>
    <cellStyle name="40 % - Accent4 5 3 2 2 2" xfId="13032"/>
    <cellStyle name="40 % - Accent4 5 3 2 3" xfId="13031"/>
    <cellStyle name="40 % - Accent4 5 3 3" xfId="6960"/>
    <cellStyle name="40 % - Accent4 5 3 3 2" xfId="13033"/>
    <cellStyle name="40 % - Accent4 5 3 4" xfId="13030"/>
    <cellStyle name="40 % - Accent4 5 4" xfId="3087"/>
    <cellStyle name="40 % - Accent4 5 4 2" xfId="8369"/>
    <cellStyle name="40 % - Accent4 5 4 2 2" xfId="13035"/>
    <cellStyle name="40 % - Accent4 5 4 3" xfId="13034"/>
    <cellStyle name="40 % - Accent4 5 5" xfId="5728"/>
    <cellStyle name="40 % - Accent4 5 5 2" xfId="13036"/>
    <cellStyle name="40 % - Accent4 5 6" xfId="13021"/>
    <cellStyle name="40 % - Accent4 6" xfId="798"/>
    <cellStyle name="40 % - Accent4 6 2" xfId="2030"/>
    <cellStyle name="40 % - Accent4 6 2 2" xfId="4672"/>
    <cellStyle name="40 % - Accent4 6 2 2 2" xfId="9953"/>
    <cellStyle name="40 % - Accent4 6 2 2 2 2" xfId="13040"/>
    <cellStyle name="40 % - Accent4 6 2 2 3" xfId="13039"/>
    <cellStyle name="40 % - Accent4 6 2 3" xfId="7312"/>
    <cellStyle name="40 % - Accent4 6 2 3 2" xfId="13041"/>
    <cellStyle name="40 % - Accent4 6 2 4" xfId="13038"/>
    <cellStyle name="40 % - Accent4 6 3" xfId="3440"/>
    <cellStyle name="40 % - Accent4 6 3 2" xfId="8721"/>
    <cellStyle name="40 % - Accent4 6 3 2 2" xfId="13043"/>
    <cellStyle name="40 % - Accent4 6 3 3" xfId="13042"/>
    <cellStyle name="40 % - Accent4 6 4" xfId="6080"/>
    <cellStyle name="40 % - Accent4 6 4 2" xfId="13044"/>
    <cellStyle name="40 % - Accent4 6 5" xfId="13037"/>
    <cellStyle name="40 % - Accent4 7" xfId="1329"/>
    <cellStyle name="40 % - Accent4 7 2" xfId="3971"/>
    <cellStyle name="40 % - Accent4 7 2 2" xfId="9252"/>
    <cellStyle name="40 % - Accent4 7 2 2 2" xfId="13047"/>
    <cellStyle name="40 % - Accent4 7 2 3" xfId="13046"/>
    <cellStyle name="40 % - Accent4 7 3" xfId="6611"/>
    <cellStyle name="40 % - Accent4 7 3 2" xfId="13048"/>
    <cellStyle name="40 % - Accent4 7 4" xfId="13045"/>
    <cellStyle name="40 % - Accent4 8" xfId="2558"/>
    <cellStyle name="40 % - Accent4 8 2" xfId="5200"/>
    <cellStyle name="40 % - Accent4 8 2 2" xfId="10481"/>
    <cellStyle name="40 % - Accent4 8 2 2 2" xfId="13051"/>
    <cellStyle name="40 % - Accent4 8 2 3" xfId="13050"/>
    <cellStyle name="40 % - Accent4 8 3" xfId="7840"/>
    <cellStyle name="40 % - Accent4 8 3 2" xfId="13052"/>
    <cellStyle name="40 % - Accent4 8 4" xfId="13049"/>
    <cellStyle name="40 % - Accent4 9" xfId="2734"/>
    <cellStyle name="40 % - Accent4 9 2" xfId="8016"/>
    <cellStyle name="40 % - Accent4 9 2 2" xfId="13054"/>
    <cellStyle name="40 % - Accent4 9 3" xfId="13053"/>
    <cellStyle name="40 % - Accent5" xfId="42" builtinId="47" customBuiltin="1"/>
    <cellStyle name="40 % - Accent5 10" xfId="5378"/>
    <cellStyle name="40 % - Accent5 10 2" xfId="13055"/>
    <cellStyle name="40 % - Accent5 2" xfId="98"/>
    <cellStyle name="40 % - Accent5 2 10" xfId="13056"/>
    <cellStyle name="40 % - Accent5 2 2" xfId="240"/>
    <cellStyle name="40 % - Accent5 2 2 2" xfId="424"/>
    <cellStyle name="40 % - Accent5 2 2 2 2" xfId="773"/>
    <cellStyle name="40 % - Accent5 2 2 2 2 2" xfId="2005"/>
    <cellStyle name="40 % - Accent5 2 2 2 2 2 2" xfId="4647"/>
    <cellStyle name="40 % - Accent5 2 2 2 2 2 2 2" xfId="9928"/>
    <cellStyle name="40 % - Accent5 2 2 2 2 2 2 2 2" xfId="13062"/>
    <cellStyle name="40 % - Accent5 2 2 2 2 2 2 3" xfId="13061"/>
    <cellStyle name="40 % - Accent5 2 2 2 2 2 3" xfId="7287"/>
    <cellStyle name="40 % - Accent5 2 2 2 2 2 3 2" xfId="13063"/>
    <cellStyle name="40 % - Accent5 2 2 2 2 2 4" xfId="13060"/>
    <cellStyle name="40 % - Accent5 2 2 2 2 3" xfId="3415"/>
    <cellStyle name="40 % - Accent5 2 2 2 2 3 2" xfId="8696"/>
    <cellStyle name="40 % - Accent5 2 2 2 2 3 2 2" xfId="13065"/>
    <cellStyle name="40 % - Accent5 2 2 2 2 3 3" xfId="13064"/>
    <cellStyle name="40 % - Accent5 2 2 2 2 4" xfId="6055"/>
    <cellStyle name="40 % - Accent5 2 2 2 2 4 2" xfId="13066"/>
    <cellStyle name="40 % - Accent5 2 2 2 2 5" xfId="13059"/>
    <cellStyle name="40 % - Accent5 2 2 2 3" xfId="1125"/>
    <cellStyle name="40 % - Accent5 2 2 2 3 2" xfId="2357"/>
    <cellStyle name="40 % - Accent5 2 2 2 3 2 2" xfId="4999"/>
    <cellStyle name="40 % - Accent5 2 2 2 3 2 2 2" xfId="10280"/>
    <cellStyle name="40 % - Accent5 2 2 2 3 2 2 2 2" xfId="13070"/>
    <cellStyle name="40 % - Accent5 2 2 2 3 2 2 3" xfId="13069"/>
    <cellStyle name="40 % - Accent5 2 2 2 3 2 3" xfId="7639"/>
    <cellStyle name="40 % - Accent5 2 2 2 3 2 3 2" xfId="13071"/>
    <cellStyle name="40 % - Accent5 2 2 2 3 2 4" xfId="13068"/>
    <cellStyle name="40 % - Accent5 2 2 2 3 3" xfId="3767"/>
    <cellStyle name="40 % - Accent5 2 2 2 3 3 2" xfId="9048"/>
    <cellStyle name="40 % - Accent5 2 2 2 3 3 2 2" xfId="13073"/>
    <cellStyle name="40 % - Accent5 2 2 2 3 3 3" xfId="13072"/>
    <cellStyle name="40 % - Accent5 2 2 2 3 4" xfId="6407"/>
    <cellStyle name="40 % - Accent5 2 2 2 3 4 2" xfId="13074"/>
    <cellStyle name="40 % - Accent5 2 2 2 3 5" xfId="13067"/>
    <cellStyle name="40 % - Accent5 2 2 2 4" xfId="1653"/>
    <cellStyle name="40 % - Accent5 2 2 2 4 2" xfId="4295"/>
    <cellStyle name="40 % - Accent5 2 2 2 4 2 2" xfId="9576"/>
    <cellStyle name="40 % - Accent5 2 2 2 4 2 2 2" xfId="13077"/>
    <cellStyle name="40 % - Accent5 2 2 2 4 2 3" xfId="13076"/>
    <cellStyle name="40 % - Accent5 2 2 2 4 3" xfId="6935"/>
    <cellStyle name="40 % - Accent5 2 2 2 4 3 2" xfId="13078"/>
    <cellStyle name="40 % - Accent5 2 2 2 4 4" xfId="13075"/>
    <cellStyle name="40 % - Accent5 2 2 2 5" xfId="3062"/>
    <cellStyle name="40 % - Accent5 2 2 2 5 2" xfId="8344"/>
    <cellStyle name="40 % - Accent5 2 2 2 5 2 2" xfId="13080"/>
    <cellStyle name="40 % - Accent5 2 2 2 5 3" xfId="13079"/>
    <cellStyle name="40 % - Accent5 2 2 2 6" xfId="5703"/>
    <cellStyle name="40 % - Accent5 2 2 2 6 2" xfId="13081"/>
    <cellStyle name="40 % - Accent5 2 2 2 7" xfId="13058"/>
    <cellStyle name="40 % - Accent5 2 2 3" xfId="596"/>
    <cellStyle name="40 % - Accent5 2 2 3 2" xfId="1301"/>
    <cellStyle name="40 % - Accent5 2 2 3 2 2" xfId="2533"/>
    <cellStyle name="40 % - Accent5 2 2 3 2 2 2" xfId="5175"/>
    <cellStyle name="40 % - Accent5 2 2 3 2 2 2 2" xfId="10456"/>
    <cellStyle name="40 % - Accent5 2 2 3 2 2 2 2 2" xfId="13086"/>
    <cellStyle name="40 % - Accent5 2 2 3 2 2 2 3" xfId="13085"/>
    <cellStyle name="40 % - Accent5 2 2 3 2 2 3" xfId="7815"/>
    <cellStyle name="40 % - Accent5 2 2 3 2 2 3 2" xfId="13087"/>
    <cellStyle name="40 % - Accent5 2 2 3 2 2 4" xfId="13084"/>
    <cellStyle name="40 % - Accent5 2 2 3 2 3" xfId="3943"/>
    <cellStyle name="40 % - Accent5 2 2 3 2 3 2" xfId="9224"/>
    <cellStyle name="40 % - Accent5 2 2 3 2 3 2 2" xfId="13089"/>
    <cellStyle name="40 % - Accent5 2 2 3 2 3 3" xfId="13088"/>
    <cellStyle name="40 % - Accent5 2 2 3 2 4" xfId="6583"/>
    <cellStyle name="40 % - Accent5 2 2 3 2 4 2" xfId="13090"/>
    <cellStyle name="40 % - Accent5 2 2 3 2 5" xfId="13083"/>
    <cellStyle name="40 % - Accent5 2 2 3 3" xfId="1829"/>
    <cellStyle name="40 % - Accent5 2 2 3 3 2" xfId="4471"/>
    <cellStyle name="40 % - Accent5 2 2 3 3 2 2" xfId="9752"/>
    <cellStyle name="40 % - Accent5 2 2 3 3 2 2 2" xfId="13093"/>
    <cellStyle name="40 % - Accent5 2 2 3 3 2 3" xfId="13092"/>
    <cellStyle name="40 % - Accent5 2 2 3 3 3" xfId="7111"/>
    <cellStyle name="40 % - Accent5 2 2 3 3 3 2" xfId="13094"/>
    <cellStyle name="40 % - Accent5 2 2 3 3 4" xfId="13091"/>
    <cellStyle name="40 % - Accent5 2 2 3 4" xfId="3238"/>
    <cellStyle name="40 % - Accent5 2 2 3 4 2" xfId="8520"/>
    <cellStyle name="40 % - Accent5 2 2 3 4 2 2" xfId="13096"/>
    <cellStyle name="40 % - Accent5 2 2 3 4 3" xfId="13095"/>
    <cellStyle name="40 % - Accent5 2 2 3 5" xfId="5879"/>
    <cellStyle name="40 % - Accent5 2 2 3 5 2" xfId="13097"/>
    <cellStyle name="40 % - Accent5 2 2 3 6" xfId="13082"/>
    <cellStyle name="40 % - Accent5 2 2 4" xfId="949"/>
    <cellStyle name="40 % - Accent5 2 2 4 2" xfId="2181"/>
    <cellStyle name="40 % - Accent5 2 2 4 2 2" xfId="4823"/>
    <cellStyle name="40 % - Accent5 2 2 4 2 2 2" xfId="10104"/>
    <cellStyle name="40 % - Accent5 2 2 4 2 2 2 2" xfId="13101"/>
    <cellStyle name="40 % - Accent5 2 2 4 2 2 3" xfId="13100"/>
    <cellStyle name="40 % - Accent5 2 2 4 2 3" xfId="7463"/>
    <cellStyle name="40 % - Accent5 2 2 4 2 3 2" xfId="13102"/>
    <cellStyle name="40 % - Accent5 2 2 4 2 4" xfId="13099"/>
    <cellStyle name="40 % - Accent5 2 2 4 3" xfId="3591"/>
    <cellStyle name="40 % - Accent5 2 2 4 3 2" xfId="8872"/>
    <cellStyle name="40 % - Accent5 2 2 4 3 2 2" xfId="13104"/>
    <cellStyle name="40 % - Accent5 2 2 4 3 3" xfId="13103"/>
    <cellStyle name="40 % - Accent5 2 2 4 4" xfId="6231"/>
    <cellStyle name="40 % - Accent5 2 2 4 4 2" xfId="13105"/>
    <cellStyle name="40 % - Accent5 2 2 4 5" xfId="13098"/>
    <cellStyle name="40 % - Accent5 2 2 5" xfId="1477"/>
    <cellStyle name="40 % - Accent5 2 2 5 2" xfId="4119"/>
    <cellStyle name="40 % - Accent5 2 2 5 2 2" xfId="9400"/>
    <cellStyle name="40 % - Accent5 2 2 5 2 2 2" xfId="13108"/>
    <cellStyle name="40 % - Accent5 2 2 5 2 3" xfId="13107"/>
    <cellStyle name="40 % - Accent5 2 2 5 3" xfId="6759"/>
    <cellStyle name="40 % - Accent5 2 2 5 3 2" xfId="13109"/>
    <cellStyle name="40 % - Accent5 2 2 5 4" xfId="13106"/>
    <cellStyle name="40 % - Accent5 2 2 6" xfId="2709"/>
    <cellStyle name="40 % - Accent5 2 2 6 2" xfId="5351"/>
    <cellStyle name="40 % - Accent5 2 2 6 2 2" xfId="10632"/>
    <cellStyle name="40 % - Accent5 2 2 6 2 2 2" xfId="13112"/>
    <cellStyle name="40 % - Accent5 2 2 6 2 3" xfId="13111"/>
    <cellStyle name="40 % - Accent5 2 2 6 3" xfId="7991"/>
    <cellStyle name="40 % - Accent5 2 2 6 3 2" xfId="13113"/>
    <cellStyle name="40 % - Accent5 2 2 6 4" xfId="13110"/>
    <cellStyle name="40 % - Accent5 2 2 7" xfId="2886"/>
    <cellStyle name="40 % - Accent5 2 2 7 2" xfId="8168"/>
    <cellStyle name="40 % - Accent5 2 2 7 2 2" xfId="13115"/>
    <cellStyle name="40 % - Accent5 2 2 7 3" xfId="13114"/>
    <cellStyle name="40 % - Accent5 2 2 8" xfId="5527"/>
    <cellStyle name="40 % - Accent5 2 2 8 2" xfId="13116"/>
    <cellStyle name="40 % - Accent5 2 2 9" xfId="13057"/>
    <cellStyle name="40 % - Accent5 2 3" xfId="337"/>
    <cellStyle name="40 % - Accent5 2 3 2" xfId="686"/>
    <cellStyle name="40 % - Accent5 2 3 2 2" xfId="1918"/>
    <cellStyle name="40 % - Accent5 2 3 2 2 2" xfId="4560"/>
    <cellStyle name="40 % - Accent5 2 3 2 2 2 2" xfId="9841"/>
    <cellStyle name="40 % - Accent5 2 3 2 2 2 2 2" xfId="13121"/>
    <cellStyle name="40 % - Accent5 2 3 2 2 2 3" xfId="13120"/>
    <cellStyle name="40 % - Accent5 2 3 2 2 3" xfId="7200"/>
    <cellStyle name="40 % - Accent5 2 3 2 2 3 2" xfId="13122"/>
    <cellStyle name="40 % - Accent5 2 3 2 2 4" xfId="13119"/>
    <cellStyle name="40 % - Accent5 2 3 2 3" xfId="3328"/>
    <cellStyle name="40 % - Accent5 2 3 2 3 2" xfId="8609"/>
    <cellStyle name="40 % - Accent5 2 3 2 3 2 2" xfId="13124"/>
    <cellStyle name="40 % - Accent5 2 3 2 3 3" xfId="13123"/>
    <cellStyle name="40 % - Accent5 2 3 2 4" xfId="5968"/>
    <cellStyle name="40 % - Accent5 2 3 2 4 2" xfId="13125"/>
    <cellStyle name="40 % - Accent5 2 3 2 5" xfId="13118"/>
    <cellStyle name="40 % - Accent5 2 3 3" xfId="1038"/>
    <cellStyle name="40 % - Accent5 2 3 3 2" xfId="2270"/>
    <cellStyle name="40 % - Accent5 2 3 3 2 2" xfId="4912"/>
    <cellStyle name="40 % - Accent5 2 3 3 2 2 2" xfId="10193"/>
    <cellStyle name="40 % - Accent5 2 3 3 2 2 2 2" xfId="13129"/>
    <cellStyle name="40 % - Accent5 2 3 3 2 2 3" xfId="13128"/>
    <cellStyle name="40 % - Accent5 2 3 3 2 3" xfId="7552"/>
    <cellStyle name="40 % - Accent5 2 3 3 2 3 2" xfId="13130"/>
    <cellStyle name="40 % - Accent5 2 3 3 2 4" xfId="13127"/>
    <cellStyle name="40 % - Accent5 2 3 3 3" xfId="3680"/>
    <cellStyle name="40 % - Accent5 2 3 3 3 2" xfId="8961"/>
    <cellStyle name="40 % - Accent5 2 3 3 3 2 2" xfId="13132"/>
    <cellStyle name="40 % - Accent5 2 3 3 3 3" xfId="13131"/>
    <cellStyle name="40 % - Accent5 2 3 3 4" xfId="6320"/>
    <cellStyle name="40 % - Accent5 2 3 3 4 2" xfId="13133"/>
    <cellStyle name="40 % - Accent5 2 3 3 5" xfId="13126"/>
    <cellStyle name="40 % - Accent5 2 3 4" xfId="1566"/>
    <cellStyle name="40 % - Accent5 2 3 4 2" xfId="4208"/>
    <cellStyle name="40 % - Accent5 2 3 4 2 2" xfId="9489"/>
    <cellStyle name="40 % - Accent5 2 3 4 2 2 2" xfId="13136"/>
    <cellStyle name="40 % - Accent5 2 3 4 2 3" xfId="13135"/>
    <cellStyle name="40 % - Accent5 2 3 4 3" xfId="6848"/>
    <cellStyle name="40 % - Accent5 2 3 4 3 2" xfId="13137"/>
    <cellStyle name="40 % - Accent5 2 3 4 4" xfId="13134"/>
    <cellStyle name="40 % - Accent5 2 3 5" xfId="2975"/>
    <cellStyle name="40 % - Accent5 2 3 5 2" xfId="8257"/>
    <cellStyle name="40 % - Accent5 2 3 5 2 2" xfId="13139"/>
    <cellStyle name="40 % - Accent5 2 3 5 3" xfId="13138"/>
    <cellStyle name="40 % - Accent5 2 3 6" xfId="5616"/>
    <cellStyle name="40 % - Accent5 2 3 6 2" xfId="13140"/>
    <cellStyle name="40 % - Accent5 2 3 7" xfId="13117"/>
    <cellStyle name="40 % - Accent5 2 4" xfId="511"/>
    <cellStyle name="40 % - Accent5 2 4 2" xfId="1214"/>
    <cellStyle name="40 % - Accent5 2 4 2 2" xfId="2446"/>
    <cellStyle name="40 % - Accent5 2 4 2 2 2" xfId="5088"/>
    <cellStyle name="40 % - Accent5 2 4 2 2 2 2" xfId="10369"/>
    <cellStyle name="40 % - Accent5 2 4 2 2 2 2 2" xfId="13145"/>
    <cellStyle name="40 % - Accent5 2 4 2 2 2 3" xfId="13144"/>
    <cellStyle name="40 % - Accent5 2 4 2 2 3" xfId="7728"/>
    <cellStyle name="40 % - Accent5 2 4 2 2 3 2" xfId="13146"/>
    <cellStyle name="40 % - Accent5 2 4 2 2 4" xfId="13143"/>
    <cellStyle name="40 % - Accent5 2 4 2 3" xfId="3856"/>
    <cellStyle name="40 % - Accent5 2 4 2 3 2" xfId="9137"/>
    <cellStyle name="40 % - Accent5 2 4 2 3 2 2" xfId="13148"/>
    <cellStyle name="40 % - Accent5 2 4 2 3 3" xfId="13147"/>
    <cellStyle name="40 % - Accent5 2 4 2 4" xfId="6496"/>
    <cellStyle name="40 % - Accent5 2 4 2 4 2" xfId="13149"/>
    <cellStyle name="40 % - Accent5 2 4 2 5" xfId="13142"/>
    <cellStyle name="40 % - Accent5 2 4 3" xfId="1742"/>
    <cellStyle name="40 % - Accent5 2 4 3 2" xfId="4384"/>
    <cellStyle name="40 % - Accent5 2 4 3 2 2" xfId="9665"/>
    <cellStyle name="40 % - Accent5 2 4 3 2 2 2" xfId="13152"/>
    <cellStyle name="40 % - Accent5 2 4 3 2 3" xfId="13151"/>
    <cellStyle name="40 % - Accent5 2 4 3 3" xfId="7024"/>
    <cellStyle name="40 % - Accent5 2 4 3 3 2" xfId="13153"/>
    <cellStyle name="40 % - Accent5 2 4 3 4" xfId="13150"/>
    <cellStyle name="40 % - Accent5 2 4 4" xfId="3151"/>
    <cellStyle name="40 % - Accent5 2 4 4 2" xfId="8433"/>
    <cellStyle name="40 % - Accent5 2 4 4 2 2" xfId="13155"/>
    <cellStyle name="40 % - Accent5 2 4 4 3" xfId="13154"/>
    <cellStyle name="40 % - Accent5 2 4 5" xfId="5792"/>
    <cellStyle name="40 % - Accent5 2 4 5 2" xfId="13156"/>
    <cellStyle name="40 % - Accent5 2 4 6" xfId="13141"/>
    <cellStyle name="40 % - Accent5 2 5" xfId="862"/>
    <cellStyle name="40 % - Accent5 2 5 2" xfId="2094"/>
    <cellStyle name="40 % - Accent5 2 5 2 2" xfId="4736"/>
    <cellStyle name="40 % - Accent5 2 5 2 2 2" xfId="10017"/>
    <cellStyle name="40 % - Accent5 2 5 2 2 2 2" xfId="13160"/>
    <cellStyle name="40 % - Accent5 2 5 2 2 3" xfId="13159"/>
    <cellStyle name="40 % - Accent5 2 5 2 3" xfId="7376"/>
    <cellStyle name="40 % - Accent5 2 5 2 3 2" xfId="13161"/>
    <cellStyle name="40 % - Accent5 2 5 2 4" xfId="13158"/>
    <cellStyle name="40 % - Accent5 2 5 3" xfId="3504"/>
    <cellStyle name="40 % - Accent5 2 5 3 2" xfId="8785"/>
    <cellStyle name="40 % - Accent5 2 5 3 2 2" xfId="13163"/>
    <cellStyle name="40 % - Accent5 2 5 3 3" xfId="13162"/>
    <cellStyle name="40 % - Accent5 2 5 4" xfId="6144"/>
    <cellStyle name="40 % - Accent5 2 5 4 2" xfId="13164"/>
    <cellStyle name="40 % - Accent5 2 5 5" xfId="13157"/>
    <cellStyle name="40 % - Accent5 2 6" xfId="1390"/>
    <cellStyle name="40 % - Accent5 2 6 2" xfId="4032"/>
    <cellStyle name="40 % - Accent5 2 6 2 2" xfId="9313"/>
    <cellStyle name="40 % - Accent5 2 6 2 2 2" xfId="13167"/>
    <cellStyle name="40 % - Accent5 2 6 2 3" xfId="13166"/>
    <cellStyle name="40 % - Accent5 2 6 3" xfId="6672"/>
    <cellStyle name="40 % - Accent5 2 6 3 2" xfId="13168"/>
    <cellStyle name="40 % - Accent5 2 6 4" xfId="13165"/>
    <cellStyle name="40 % - Accent5 2 7" xfId="2622"/>
    <cellStyle name="40 % - Accent5 2 7 2" xfId="5264"/>
    <cellStyle name="40 % - Accent5 2 7 2 2" xfId="10545"/>
    <cellStyle name="40 % - Accent5 2 7 2 2 2" xfId="13171"/>
    <cellStyle name="40 % - Accent5 2 7 2 3" xfId="13170"/>
    <cellStyle name="40 % - Accent5 2 7 3" xfId="7904"/>
    <cellStyle name="40 % - Accent5 2 7 3 2" xfId="13172"/>
    <cellStyle name="40 % - Accent5 2 7 4" xfId="13169"/>
    <cellStyle name="40 % - Accent5 2 8" xfId="2799"/>
    <cellStyle name="40 % - Accent5 2 8 2" xfId="8081"/>
    <cellStyle name="40 % - Accent5 2 8 2 2" xfId="13174"/>
    <cellStyle name="40 % - Accent5 2 8 3" xfId="13173"/>
    <cellStyle name="40 % - Accent5 2 9" xfId="5440"/>
    <cellStyle name="40 % - Accent5 2 9 2" xfId="13175"/>
    <cellStyle name="40 % - Accent5 3" xfId="182"/>
    <cellStyle name="40 % - Accent5 3 2" xfId="367"/>
    <cellStyle name="40 % - Accent5 3 2 2" xfId="716"/>
    <cellStyle name="40 % - Accent5 3 2 2 2" xfId="1948"/>
    <cellStyle name="40 % - Accent5 3 2 2 2 2" xfId="4590"/>
    <cellStyle name="40 % - Accent5 3 2 2 2 2 2" xfId="9871"/>
    <cellStyle name="40 % - Accent5 3 2 2 2 2 2 2" xfId="13181"/>
    <cellStyle name="40 % - Accent5 3 2 2 2 2 3" xfId="13180"/>
    <cellStyle name="40 % - Accent5 3 2 2 2 3" xfId="7230"/>
    <cellStyle name="40 % - Accent5 3 2 2 2 3 2" xfId="13182"/>
    <cellStyle name="40 % - Accent5 3 2 2 2 4" xfId="13179"/>
    <cellStyle name="40 % - Accent5 3 2 2 3" xfId="3358"/>
    <cellStyle name="40 % - Accent5 3 2 2 3 2" xfId="8639"/>
    <cellStyle name="40 % - Accent5 3 2 2 3 2 2" xfId="13184"/>
    <cellStyle name="40 % - Accent5 3 2 2 3 3" xfId="13183"/>
    <cellStyle name="40 % - Accent5 3 2 2 4" xfId="5998"/>
    <cellStyle name="40 % - Accent5 3 2 2 4 2" xfId="13185"/>
    <cellStyle name="40 % - Accent5 3 2 2 5" xfId="13178"/>
    <cellStyle name="40 % - Accent5 3 2 3" xfId="1068"/>
    <cellStyle name="40 % - Accent5 3 2 3 2" xfId="2300"/>
    <cellStyle name="40 % - Accent5 3 2 3 2 2" xfId="4942"/>
    <cellStyle name="40 % - Accent5 3 2 3 2 2 2" xfId="10223"/>
    <cellStyle name="40 % - Accent5 3 2 3 2 2 2 2" xfId="13189"/>
    <cellStyle name="40 % - Accent5 3 2 3 2 2 3" xfId="13188"/>
    <cellStyle name="40 % - Accent5 3 2 3 2 3" xfId="7582"/>
    <cellStyle name="40 % - Accent5 3 2 3 2 3 2" xfId="13190"/>
    <cellStyle name="40 % - Accent5 3 2 3 2 4" xfId="13187"/>
    <cellStyle name="40 % - Accent5 3 2 3 3" xfId="3710"/>
    <cellStyle name="40 % - Accent5 3 2 3 3 2" xfId="8991"/>
    <cellStyle name="40 % - Accent5 3 2 3 3 2 2" xfId="13192"/>
    <cellStyle name="40 % - Accent5 3 2 3 3 3" xfId="13191"/>
    <cellStyle name="40 % - Accent5 3 2 3 4" xfId="6350"/>
    <cellStyle name="40 % - Accent5 3 2 3 4 2" xfId="13193"/>
    <cellStyle name="40 % - Accent5 3 2 3 5" xfId="13186"/>
    <cellStyle name="40 % - Accent5 3 2 4" xfId="1596"/>
    <cellStyle name="40 % - Accent5 3 2 4 2" xfId="4238"/>
    <cellStyle name="40 % - Accent5 3 2 4 2 2" xfId="9519"/>
    <cellStyle name="40 % - Accent5 3 2 4 2 2 2" xfId="13196"/>
    <cellStyle name="40 % - Accent5 3 2 4 2 3" xfId="13195"/>
    <cellStyle name="40 % - Accent5 3 2 4 3" xfId="6878"/>
    <cellStyle name="40 % - Accent5 3 2 4 3 2" xfId="13197"/>
    <cellStyle name="40 % - Accent5 3 2 4 4" xfId="13194"/>
    <cellStyle name="40 % - Accent5 3 2 5" xfId="3005"/>
    <cellStyle name="40 % - Accent5 3 2 5 2" xfId="8287"/>
    <cellStyle name="40 % - Accent5 3 2 5 2 2" xfId="13199"/>
    <cellStyle name="40 % - Accent5 3 2 5 3" xfId="13198"/>
    <cellStyle name="40 % - Accent5 3 2 6" xfId="5646"/>
    <cellStyle name="40 % - Accent5 3 2 6 2" xfId="13200"/>
    <cellStyle name="40 % - Accent5 3 2 7" xfId="13177"/>
    <cellStyle name="40 % - Accent5 3 3" xfId="541"/>
    <cellStyle name="40 % - Accent5 3 3 2" xfId="1244"/>
    <cellStyle name="40 % - Accent5 3 3 2 2" xfId="2476"/>
    <cellStyle name="40 % - Accent5 3 3 2 2 2" xfId="5118"/>
    <cellStyle name="40 % - Accent5 3 3 2 2 2 2" xfId="10399"/>
    <cellStyle name="40 % - Accent5 3 3 2 2 2 2 2" xfId="13205"/>
    <cellStyle name="40 % - Accent5 3 3 2 2 2 3" xfId="13204"/>
    <cellStyle name="40 % - Accent5 3 3 2 2 3" xfId="7758"/>
    <cellStyle name="40 % - Accent5 3 3 2 2 3 2" xfId="13206"/>
    <cellStyle name="40 % - Accent5 3 3 2 2 4" xfId="13203"/>
    <cellStyle name="40 % - Accent5 3 3 2 3" xfId="3886"/>
    <cellStyle name="40 % - Accent5 3 3 2 3 2" xfId="9167"/>
    <cellStyle name="40 % - Accent5 3 3 2 3 2 2" xfId="13208"/>
    <cellStyle name="40 % - Accent5 3 3 2 3 3" xfId="13207"/>
    <cellStyle name="40 % - Accent5 3 3 2 4" xfId="6526"/>
    <cellStyle name="40 % - Accent5 3 3 2 4 2" xfId="13209"/>
    <cellStyle name="40 % - Accent5 3 3 2 5" xfId="13202"/>
    <cellStyle name="40 % - Accent5 3 3 3" xfId="1772"/>
    <cellStyle name="40 % - Accent5 3 3 3 2" xfId="4414"/>
    <cellStyle name="40 % - Accent5 3 3 3 2 2" xfId="9695"/>
    <cellStyle name="40 % - Accent5 3 3 3 2 2 2" xfId="13212"/>
    <cellStyle name="40 % - Accent5 3 3 3 2 3" xfId="13211"/>
    <cellStyle name="40 % - Accent5 3 3 3 3" xfId="7054"/>
    <cellStyle name="40 % - Accent5 3 3 3 3 2" xfId="13213"/>
    <cellStyle name="40 % - Accent5 3 3 3 4" xfId="13210"/>
    <cellStyle name="40 % - Accent5 3 3 4" xfId="3181"/>
    <cellStyle name="40 % - Accent5 3 3 4 2" xfId="8463"/>
    <cellStyle name="40 % - Accent5 3 3 4 2 2" xfId="13215"/>
    <cellStyle name="40 % - Accent5 3 3 4 3" xfId="13214"/>
    <cellStyle name="40 % - Accent5 3 3 5" xfId="5822"/>
    <cellStyle name="40 % - Accent5 3 3 5 2" xfId="13216"/>
    <cellStyle name="40 % - Accent5 3 3 6" xfId="13201"/>
    <cellStyle name="40 % - Accent5 3 4" xfId="892"/>
    <cellStyle name="40 % - Accent5 3 4 2" xfId="2124"/>
    <cellStyle name="40 % - Accent5 3 4 2 2" xfId="4766"/>
    <cellStyle name="40 % - Accent5 3 4 2 2 2" xfId="10047"/>
    <cellStyle name="40 % - Accent5 3 4 2 2 2 2" xfId="13220"/>
    <cellStyle name="40 % - Accent5 3 4 2 2 3" xfId="13219"/>
    <cellStyle name="40 % - Accent5 3 4 2 3" xfId="7406"/>
    <cellStyle name="40 % - Accent5 3 4 2 3 2" xfId="13221"/>
    <cellStyle name="40 % - Accent5 3 4 2 4" xfId="13218"/>
    <cellStyle name="40 % - Accent5 3 4 3" xfId="3534"/>
    <cellStyle name="40 % - Accent5 3 4 3 2" xfId="8815"/>
    <cellStyle name="40 % - Accent5 3 4 3 2 2" xfId="13223"/>
    <cellStyle name="40 % - Accent5 3 4 3 3" xfId="13222"/>
    <cellStyle name="40 % - Accent5 3 4 4" xfId="6174"/>
    <cellStyle name="40 % - Accent5 3 4 4 2" xfId="13224"/>
    <cellStyle name="40 % - Accent5 3 4 5" xfId="13217"/>
    <cellStyle name="40 % - Accent5 3 5" xfId="1420"/>
    <cellStyle name="40 % - Accent5 3 5 2" xfId="4062"/>
    <cellStyle name="40 % - Accent5 3 5 2 2" xfId="9343"/>
    <cellStyle name="40 % - Accent5 3 5 2 2 2" xfId="13227"/>
    <cellStyle name="40 % - Accent5 3 5 2 3" xfId="13226"/>
    <cellStyle name="40 % - Accent5 3 5 3" xfId="6702"/>
    <cellStyle name="40 % - Accent5 3 5 3 2" xfId="13228"/>
    <cellStyle name="40 % - Accent5 3 5 4" xfId="13225"/>
    <cellStyle name="40 % - Accent5 3 6" xfId="2652"/>
    <cellStyle name="40 % - Accent5 3 6 2" xfId="5294"/>
    <cellStyle name="40 % - Accent5 3 6 2 2" xfId="10575"/>
    <cellStyle name="40 % - Accent5 3 6 2 2 2" xfId="13231"/>
    <cellStyle name="40 % - Accent5 3 6 2 3" xfId="13230"/>
    <cellStyle name="40 % - Accent5 3 6 3" xfId="7934"/>
    <cellStyle name="40 % - Accent5 3 6 3 2" xfId="13232"/>
    <cellStyle name="40 % - Accent5 3 6 4" xfId="13229"/>
    <cellStyle name="40 % - Accent5 3 7" xfId="2829"/>
    <cellStyle name="40 % - Accent5 3 7 2" xfId="8111"/>
    <cellStyle name="40 % - Accent5 3 7 2 2" xfId="13234"/>
    <cellStyle name="40 % - Accent5 3 7 3" xfId="13233"/>
    <cellStyle name="40 % - Accent5 3 8" xfId="5470"/>
    <cellStyle name="40 % - Accent5 3 8 2" xfId="13235"/>
    <cellStyle name="40 % - Accent5 3 9" xfId="13176"/>
    <cellStyle name="40 % - Accent5 4" xfId="279"/>
    <cellStyle name="40 % - Accent5 4 2" xfId="627"/>
    <cellStyle name="40 % - Accent5 4 2 2" xfId="1859"/>
    <cellStyle name="40 % - Accent5 4 2 2 2" xfId="4501"/>
    <cellStyle name="40 % - Accent5 4 2 2 2 2" xfId="9782"/>
    <cellStyle name="40 % - Accent5 4 2 2 2 2 2" xfId="13240"/>
    <cellStyle name="40 % - Accent5 4 2 2 2 3" xfId="13239"/>
    <cellStyle name="40 % - Accent5 4 2 2 3" xfId="7141"/>
    <cellStyle name="40 % - Accent5 4 2 2 3 2" xfId="13241"/>
    <cellStyle name="40 % - Accent5 4 2 2 4" xfId="13238"/>
    <cellStyle name="40 % - Accent5 4 2 3" xfId="3269"/>
    <cellStyle name="40 % - Accent5 4 2 3 2" xfId="8550"/>
    <cellStyle name="40 % - Accent5 4 2 3 2 2" xfId="13243"/>
    <cellStyle name="40 % - Accent5 4 2 3 3" xfId="13242"/>
    <cellStyle name="40 % - Accent5 4 2 4" xfId="5909"/>
    <cellStyle name="40 % - Accent5 4 2 4 2" xfId="13244"/>
    <cellStyle name="40 % - Accent5 4 2 5" xfId="13237"/>
    <cellStyle name="40 % - Accent5 4 3" xfId="979"/>
    <cellStyle name="40 % - Accent5 4 3 2" xfId="2211"/>
    <cellStyle name="40 % - Accent5 4 3 2 2" xfId="4853"/>
    <cellStyle name="40 % - Accent5 4 3 2 2 2" xfId="10134"/>
    <cellStyle name="40 % - Accent5 4 3 2 2 2 2" xfId="13248"/>
    <cellStyle name="40 % - Accent5 4 3 2 2 3" xfId="13247"/>
    <cellStyle name="40 % - Accent5 4 3 2 3" xfId="7493"/>
    <cellStyle name="40 % - Accent5 4 3 2 3 2" xfId="13249"/>
    <cellStyle name="40 % - Accent5 4 3 2 4" xfId="13246"/>
    <cellStyle name="40 % - Accent5 4 3 3" xfId="3621"/>
    <cellStyle name="40 % - Accent5 4 3 3 2" xfId="8902"/>
    <cellStyle name="40 % - Accent5 4 3 3 2 2" xfId="13251"/>
    <cellStyle name="40 % - Accent5 4 3 3 3" xfId="13250"/>
    <cellStyle name="40 % - Accent5 4 3 4" xfId="6261"/>
    <cellStyle name="40 % - Accent5 4 3 4 2" xfId="13252"/>
    <cellStyle name="40 % - Accent5 4 3 5" xfId="13245"/>
    <cellStyle name="40 % - Accent5 4 4" xfId="1507"/>
    <cellStyle name="40 % - Accent5 4 4 2" xfId="4149"/>
    <cellStyle name="40 % - Accent5 4 4 2 2" xfId="9430"/>
    <cellStyle name="40 % - Accent5 4 4 2 2 2" xfId="13255"/>
    <cellStyle name="40 % - Accent5 4 4 2 3" xfId="13254"/>
    <cellStyle name="40 % - Accent5 4 4 3" xfId="6789"/>
    <cellStyle name="40 % - Accent5 4 4 3 2" xfId="13256"/>
    <cellStyle name="40 % - Accent5 4 4 4" xfId="13253"/>
    <cellStyle name="40 % - Accent5 4 5" xfId="2916"/>
    <cellStyle name="40 % - Accent5 4 5 2" xfId="8198"/>
    <cellStyle name="40 % - Accent5 4 5 2 2" xfId="13258"/>
    <cellStyle name="40 % - Accent5 4 5 3" xfId="13257"/>
    <cellStyle name="40 % - Accent5 4 6" xfId="5557"/>
    <cellStyle name="40 % - Accent5 4 6 2" xfId="13259"/>
    <cellStyle name="40 % - Accent5 4 7" xfId="13236"/>
    <cellStyle name="40 % - Accent5 5" xfId="451"/>
    <cellStyle name="40 % - Accent5 5 2" xfId="1152"/>
    <cellStyle name="40 % - Accent5 5 2 2" xfId="2384"/>
    <cellStyle name="40 % - Accent5 5 2 2 2" xfId="5026"/>
    <cellStyle name="40 % - Accent5 5 2 2 2 2" xfId="10307"/>
    <cellStyle name="40 % - Accent5 5 2 2 2 2 2" xfId="13264"/>
    <cellStyle name="40 % - Accent5 5 2 2 2 3" xfId="13263"/>
    <cellStyle name="40 % - Accent5 5 2 2 3" xfId="7666"/>
    <cellStyle name="40 % - Accent5 5 2 2 3 2" xfId="13265"/>
    <cellStyle name="40 % - Accent5 5 2 2 4" xfId="13262"/>
    <cellStyle name="40 % - Accent5 5 2 3" xfId="3794"/>
    <cellStyle name="40 % - Accent5 5 2 3 2" xfId="9075"/>
    <cellStyle name="40 % - Accent5 5 2 3 2 2" xfId="13267"/>
    <cellStyle name="40 % - Accent5 5 2 3 3" xfId="13266"/>
    <cellStyle name="40 % - Accent5 5 2 4" xfId="6434"/>
    <cellStyle name="40 % - Accent5 5 2 4 2" xfId="13268"/>
    <cellStyle name="40 % - Accent5 5 2 5" xfId="13261"/>
    <cellStyle name="40 % - Accent5 5 3" xfId="1680"/>
    <cellStyle name="40 % - Accent5 5 3 2" xfId="4322"/>
    <cellStyle name="40 % - Accent5 5 3 2 2" xfId="9603"/>
    <cellStyle name="40 % - Accent5 5 3 2 2 2" xfId="13271"/>
    <cellStyle name="40 % - Accent5 5 3 2 3" xfId="13270"/>
    <cellStyle name="40 % - Accent5 5 3 3" xfId="6962"/>
    <cellStyle name="40 % - Accent5 5 3 3 2" xfId="13272"/>
    <cellStyle name="40 % - Accent5 5 3 4" xfId="13269"/>
    <cellStyle name="40 % - Accent5 5 4" xfId="3089"/>
    <cellStyle name="40 % - Accent5 5 4 2" xfId="8371"/>
    <cellStyle name="40 % - Accent5 5 4 2 2" xfId="13274"/>
    <cellStyle name="40 % - Accent5 5 4 3" xfId="13273"/>
    <cellStyle name="40 % - Accent5 5 5" xfId="5730"/>
    <cellStyle name="40 % - Accent5 5 5 2" xfId="13275"/>
    <cellStyle name="40 % - Accent5 5 6" xfId="13260"/>
    <cellStyle name="40 % - Accent5 6" xfId="800"/>
    <cellStyle name="40 % - Accent5 6 2" xfId="2032"/>
    <cellStyle name="40 % - Accent5 6 2 2" xfId="4674"/>
    <cellStyle name="40 % - Accent5 6 2 2 2" xfId="9955"/>
    <cellStyle name="40 % - Accent5 6 2 2 2 2" xfId="13279"/>
    <cellStyle name="40 % - Accent5 6 2 2 3" xfId="13278"/>
    <cellStyle name="40 % - Accent5 6 2 3" xfId="7314"/>
    <cellStyle name="40 % - Accent5 6 2 3 2" xfId="13280"/>
    <cellStyle name="40 % - Accent5 6 2 4" xfId="13277"/>
    <cellStyle name="40 % - Accent5 6 3" xfId="3442"/>
    <cellStyle name="40 % - Accent5 6 3 2" xfId="8723"/>
    <cellStyle name="40 % - Accent5 6 3 2 2" xfId="13282"/>
    <cellStyle name="40 % - Accent5 6 3 3" xfId="13281"/>
    <cellStyle name="40 % - Accent5 6 4" xfId="6082"/>
    <cellStyle name="40 % - Accent5 6 4 2" xfId="13283"/>
    <cellStyle name="40 % - Accent5 6 5" xfId="13276"/>
    <cellStyle name="40 % - Accent5 7" xfId="1331"/>
    <cellStyle name="40 % - Accent5 7 2" xfId="3973"/>
    <cellStyle name="40 % - Accent5 7 2 2" xfId="9254"/>
    <cellStyle name="40 % - Accent5 7 2 2 2" xfId="13286"/>
    <cellStyle name="40 % - Accent5 7 2 3" xfId="13285"/>
    <cellStyle name="40 % - Accent5 7 3" xfId="6613"/>
    <cellStyle name="40 % - Accent5 7 3 2" xfId="13287"/>
    <cellStyle name="40 % - Accent5 7 4" xfId="13284"/>
    <cellStyle name="40 % - Accent5 8" xfId="2560"/>
    <cellStyle name="40 % - Accent5 8 2" xfId="5202"/>
    <cellStyle name="40 % - Accent5 8 2 2" xfId="10483"/>
    <cellStyle name="40 % - Accent5 8 2 2 2" xfId="13290"/>
    <cellStyle name="40 % - Accent5 8 2 3" xfId="13289"/>
    <cellStyle name="40 % - Accent5 8 3" xfId="7842"/>
    <cellStyle name="40 % - Accent5 8 3 2" xfId="13291"/>
    <cellStyle name="40 % - Accent5 8 4" xfId="13288"/>
    <cellStyle name="40 % - Accent5 9" xfId="2736"/>
    <cellStyle name="40 % - Accent5 9 2" xfId="8018"/>
    <cellStyle name="40 % - Accent5 9 2 2" xfId="13293"/>
    <cellStyle name="40 % - Accent5 9 3" xfId="13292"/>
    <cellStyle name="40 % - Accent6" xfId="46" builtinId="51" customBuiltin="1"/>
    <cellStyle name="40 % - Accent6 10" xfId="5380"/>
    <cellStyle name="40 % - Accent6 10 2" xfId="13294"/>
    <cellStyle name="40 % - Accent6 2" xfId="102"/>
    <cellStyle name="40 % - Accent6 2 10" xfId="13295"/>
    <cellStyle name="40 % - Accent6 2 2" xfId="238"/>
    <cellStyle name="40 % - Accent6 2 2 2" xfId="422"/>
    <cellStyle name="40 % - Accent6 2 2 2 2" xfId="771"/>
    <cellStyle name="40 % - Accent6 2 2 2 2 2" xfId="2003"/>
    <cellStyle name="40 % - Accent6 2 2 2 2 2 2" xfId="4645"/>
    <cellStyle name="40 % - Accent6 2 2 2 2 2 2 2" xfId="9926"/>
    <cellStyle name="40 % - Accent6 2 2 2 2 2 2 2 2" xfId="13301"/>
    <cellStyle name="40 % - Accent6 2 2 2 2 2 2 3" xfId="13300"/>
    <cellStyle name="40 % - Accent6 2 2 2 2 2 3" xfId="7285"/>
    <cellStyle name="40 % - Accent6 2 2 2 2 2 3 2" xfId="13302"/>
    <cellStyle name="40 % - Accent6 2 2 2 2 2 4" xfId="13299"/>
    <cellStyle name="40 % - Accent6 2 2 2 2 3" xfId="3413"/>
    <cellStyle name="40 % - Accent6 2 2 2 2 3 2" xfId="8694"/>
    <cellStyle name="40 % - Accent6 2 2 2 2 3 2 2" xfId="13304"/>
    <cellStyle name="40 % - Accent6 2 2 2 2 3 3" xfId="13303"/>
    <cellStyle name="40 % - Accent6 2 2 2 2 4" xfId="6053"/>
    <cellStyle name="40 % - Accent6 2 2 2 2 4 2" xfId="13305"/>
    <cellStyle name="40 % - Accent6 2 2 2 2 5" xfId="13298"/>
    <cellStyle name="40 % - Accent6 2 2 2 3" xfId="1123"/>
    <cellStyle name="40 % - Accent6 2 2 2 3 2" xfId="2355"/>
    <cellStyle name="40 % - Accent6 2 2 2 3 2 2" xfId="4997"/>
    <cellStyle name="40 % - Accent6 2 2 2 3 2 2 2" xfId="10278"/>
    <cellStyle name="40 % - Accent6 2 2 2 3 2 2 2 2" xfId="13309"/>
    <cellStyle name="40 % - Accent6 2 2 2 3 2 2 3" xfId="13308"/>
    <cellStyle name="40 % - Accent6 2 2 2 3 2 3" xfId="7637"/>
    <cellStyle name="40 % - Accent6 2 2 2 3 2 3 2" xfId="13310"/>
    <cellStyle name="40 % - Accent6 2 2 2 3 2 4" xfId="13307"/>
    <cellStyle name="40 % - Accent6 2 2 2 3 3" xfId="3765"/>
    <cellStyle name="40 % - Accent6 2 2 2 3 3 2" xfId="9046"/>
    <cellStyle name="40 % - Accent6 2 2 2 3 3 2 2" xfId="13312"/>
    <cellStyle name="40 % - Accent6 2 2 2 3 3 3" xfId="13311"/>
    <cellStyle name="40 % - Accent6 2 2 2 3 4" xfId="6405"/>
    <cellStyle name="40 % - Accent6 2 2 2 3 4 2" xfId="13313"/>
    <cellStyle name="40 % - Accent6 2 2 2 3 5" xfId="13306"/>
    <cellStyle name="40 % - Accent6 2 2 2 4" xfId="1651"/>
    <cellStyle name="40 % - Accent6 2 2 2 4 2" xfId="4293"/>
    <cellStyle name="40 % - Accent6 2 2 2 4 2 2" xfId="9574"/>
    <cellStyle name="40 % - Accent6 2 2 2 4 2 2 2" xfId="13316"/>
    <cellStyle name="40 % - Accent6 2 2 2 4 2 3" xfId="13315"/>
    <cellStyle name="40 % - Accent6 2 2 2 4 3" xfId="6933"/>
    <cellStyle name="40 % - Accent6 2 2 2 4 3 2" xfId="13317"/>
    <cellStyle name="40 % - Accent6 2 2 2 4 4" xfId="13314"/>
    <cellStyle name="40 % - Accent6 2 2 2 5" xfId="3060"/>
    <cellStyle name="40 % - Accent6 2 2 2 5 2" xfId="8342"/>
    <cellStyle name="40 % - Accent6 2 2 2 5 2 2" xfId="13319"/>
    <cellStyle name="40 % - Accent6 2 2 2 5 3" xfId="13318"/>
    <cellStyle name="40 % - Accent6 2 2 2 6" xfId="5701"/>
    <cellStyle name="40 % - Accent6 2 2 2 6 2" xfId="13320"/>
    <cellStyle name="40 % - Accent6 2 2 2 7" xfId="13297"/>
    <cellStyle name="40 % - Accent6 2 2 3" xfId="594"/>
    <cellStyle name="40 % - Accent6 2 2 3 2" xfId="1299"/>
    <cellStyle name="40 % - Accent6 2 2 3 2 2" xfId="2531"/>
    <cellStyle name="40 % - Accent6 2 2 3 2 2 2" xfId="5173"/>
    <cellStyle name="40 % - Accent6 2 2 3 2 2 2 2" xfId="10454"/>
    <cellStyle name="40 % - Accent6 2 2 3 2 2 2 2 2" xfId="13325"/>
    <cellStyle name="40 % - Accent6 2 2 3 2 2 2 3" xfId="13324"/>
    <cellStyle name="40 % - Accent6 2 2 3 2 2 3" xfId="7813"/>
    <cellStyle name="40 % - Accent6 2 2 3 2 2 3 2" xfId="13326"/>
    <cellStyle name="40 % - Accent6 2 2 3 2 2 4" xfId="13323"/>
    <cellStyle name="40 % - Accent6 2 2 3 2 3" xfId="3941"/>
    <cellStyle name="40 % - Accent6 2 2 3 2 3 2" xfId="9222"/>
    <cellStyle name="40 % - Accent6 2 2 3 2 3 2 2" xfId="13328"/>
    <cellStyle name="40 % - Accent6 2 2 3 2 3 3" xfId="13327"/>
    <cellStyle name="40 % - Accent6 2 2 3 2 4" xfId="6581"/>
    <cellStyle name="40 % - Accent6 2 2 3 2 4 2" xfId="13329"/>
    <cellStyle name="40 % - Accent6 2 2 3 2 5" xfId="13322"/>
    <cellStyle name="40 % - Accent6 2 2 3 3" xfId="1827"/>
    <cellStyle name="40 % - Accent6 2 2 3 3 2" xfId="4469"/>
    <cellStyle name="40 % - Accent6 2 2 3 3 2 2" xfId="9750"/>
    <cellStyle name="40 % - Accent6 2 2 3 3 2 2 2" xfId="13332"/>
    <cellStyle name="40 % - Accent6 2 2 3 3 2 3" xfId="13331"/>
    <cellStyle name="40 % - Accent6 2 2 3 3 3" xfId="7109"/>
    <cellStyle name="40 % - Accent6 2 2 3 3 3 2" xfId="13333"/>
    <cellStyle name="40 % - Accent6 2 2 3 3 4" xfId="13330"/>
    <cellStyle name="40 % - Accent6 2 2 3 4" xfId="3236"/>
    <cellStyle name="40 % - Accent6 2 2 3 4 2" xfId="8518"/>
    <cellStyle name="40 % - Accent6 2 2 3 4 2 2" xfId="13335"/>
    <cellStyle name="40 % - Accent6 2 2 3 4 3" xfId="13334"/>
    <cellStyle name="40 % - Accent6 2 2 3 5" xfId="5877"/>
    <cellStyle name="40 % - Accent6 2 2 3 5 2" xfId="13336"/>
    <cellStyle name="40 % - Accent6 2 2 3 6" xfId="13321"/>
    <cellStyle name="40 % - Accent6 2 2 4" xfId="947"/>
    <cellStyle name="40 % - Accent6 2 2 4 2" xfId="2179"/>
    <cellStyle name="40 % - Accent6 2 2 4 2 2" xfId="4821"/>
    <cellStyle name="40 % - Accent6 2 2 4 2 2 2" xfId="10102"/>
    <cellStyle name="40 % - Accent6 2 2 4 2 2 2 2" xfId="13340"/>
    <cellStyle name="40 % - Accent6 2 2 4 2 2 3" xfId="13339"/>
    <cellStyle name="40 % - Accent6 2 2 4 2 3" xfId="7461"/>
    <cellStyle name="40 % - Accent6 2 2 4 2 3 2" xfId="13341"/>
    <cellStyle name="40 % - Accent6 2 2 4 2 4" xfId="13338"/>
    <cellStyle name="40 % - Accent6 2 2 4 3" xfId="3589"/>
    <cellStyle name="40 % - Accent6 2 2 4 3 2" xfId="8870"/>
    <cellStyle name="40 % - Accent6 2 2 4 3 2 2" xfId="13343"/>
    <cellStyle name="40 % - Accent6 2 2 4 3 3" xfId="13342"/>
    <cellStyle name="40 % - Accent6 2 2 4 4" xfId="6229"/>
    <cellStyle name="40 % - Accent6 2 2 4 4 2" xfId="13344"/>
    <cellStyle name="40 % - Accent6 2 2 4 5" xfId="13337"/>
    <cellStyle name="40 % - Accent6 2 2 5" xfId="1475"/>
    <cellStyle name="40 % - Accent6 2 2 5 2" xfId="4117"/>
    <cellStyle name="40 % - Accent6 2 2 5 2 2" xfId="9398"/>
    <cellStyle name="40 % - Accent6 2 2 5 2 2 2" xfId="13347"/>
    <cellStyle name="40 % - Accent6 2 2 5 2 3" xfId="13346"/>
    <cellStyle name="40 % - Accent6 2 2 5 3" xfId="6757"/>
    <cellStyle name="40 % - Accent6 2 2 5 3 2" xfId="13348"/>
    <cellStyle name="40 % - Accent6 2 2 5 4" xfId="13345"/>
    <cellStyle name="40 % - Accent6 2 2 6" xfId="2707"/>
    <cellStyle name="40 % - Accent6 2 2 6 2" xfId="5349"/>
    <cellStyle name="40 % - Accent6 2 2 6 2 2" xfId="10630"/>
    <cellStyle name="40 % - Accent6 2 2 6 2 2 2" xfId="13351"/>
    <cellStyle name="40 % - Accent6 2 2 6 2 3" xfId="13350"/>
    <cellStyle name="40 % - Accent6 2 2 6 3" xfId="7989"/>
    <cellStyle name="40 % - Accent6 2 2 6 3 2" xfId="13352"/>
    <cellStyle name="40 % - Accent6 2 2 6 4" xfId="13349"/>
    <cellStyle name="40 % - Accent6 2 2 7" xfId="2884"/>
    <cellStyle name="40 % - Accent6 2 2 7 2" xfId="8166"/>
    <cellStyle name="40 % - Accent6 2 2 7 2 2" xfId="13354"/>
    <cellStyle name="40 % - Accent6 2 2 7 3" xfId="13353"/>
    <cellStyle name="40 % - Accent6 2 2 8" xfId="5525"/>
    <cellStyle name="40 % - Accent6 2 2 8 2" xfId="13355"/>
    <cellStyle name="40 % - Accent6 2 2 9" xfId="13296"/>
    <cellStyle name="40 % - Accent6 2 3" xfId="335"/>
    <cellStyle name="40 % - Accent6 2 3 2" xfId="684"/>
    <cellStyle name="40 % - Accent6 2 3 2 2" xfId="1916"/>
    <cellStyle name="40 % - Accent6 2 3 2 2 2" xfId="4558"/>
    <cellStyle name="40 % - Accent6 2 3 2 2 2 2" xfId="9839"/>
    <cellStyle name="40 % - Accent6 2 3 2 2 2 2 2" xfId="13360"/>
    <cellStyle name="40 % - Accent6 2 3 2 2 2 3" xfId="13359"/>
    <cellStyle name="40 % - Accent6 2 3 2 2 3" xfId="7198"/>
    <cellStyle name="40 % - Accent6 2 3 2 2 3 2" xfId="13361"/>
    <cellStyle name="40 % - Accent6 2 3 2 2 4" xfId="13358"/>
    <cellStyle name="40 % - Accent6 2 3 2 3" xfId="3326"/>
    <cellStyle name="40 % - Accent6 2 3 2 3 2" xfId="8607"/>
    <cellStyle name="40 % - Accent6 2 3 2 3 2 2" xfId="13363"/>
    <cellStyle name="40 % - Accent6 2 3 2 3 3" xfId="13362"/>
    <cellStyle name="40 % - Accent6 2 3 2 4" xfId="5966"/>
    <cellStyle name="40 % - Accent6 2 3 2 4 2" xfId="13364"/>
    <cellStyle name="40 % - Accent6 2 3 2 5" xfId="13357"/>
    <cellStyle name="40 % - Accent6 2 3 3" xfId="1036"/>
    <cellStyle name="40 % - Accent6 2 3 3 2" xfId="2268"/>
    <cellStyle name="40 % - Accent6 2 3 3 2 2" xfId="4910"/>
    <cellStyle name="40 % - Accent6 2 3 3 2 2 2" xfId="10191"/>
    <cellStyle name="40 % - Accent6 2 3 3 2 2 2 2" xfId="13368"/>
    <cellStyle name="40 % - Accent6 2 3 3 2 2 3" xfId="13367"/>
    <cellStyle name="40 % - Accent6 2 3 3 2 3" xfId="7550"/>
    <cellStyle name="40 % - Accent6 2 3 3 2 3 2" xfId="13369"/>
    <cellStyle name="40 % - Accent6 2 3 3 2 4" xfId="13366"/>
    <cellStyle name="40 % - Accent6 2 3 3 3" xfId="3678"/>
    <cellStyle name="40 % - Accent6 2 3 3 3 2" xfId="8959"/>
    <cellStyle name="40 % - Accent6 2 3 3 3 2 2" xfId="13371"/>
    <cellStyle name="40 % - Accent6 2 3 3 3 3" xfId="13370"/>
    <cellStyle name="40 % - Accent6 2 3 3 4" xfId="6318"/>
    <cellStyle name="40 % - Accent6 2 3 3 4 2" xfId="13372"/>
    <cellStyle name="40 % - Accent6 2 3 3 5" xfId="13365"/>
    <cellStyle name="40 % - Accent6 2 3 4" xfId="1564"/>
    <cellStyle name="40 % - Accent6 2 3 4 2" xfId="4206"/>
    <cellStyle name="40 % - Accent6 2 3 4 2 2" xfId="9487"/>
    <cellStyle name="40 % - Accent6 2 3 4 2 2 2" xfId="13375"/>
    <cellStyle name="40 % - Accent6 2 3 4 2 3" xfId="13374"/>
    <cellStyle name="40 % - Accent6 2 3 4 3" xfId="6846"/>
    <cellStyle name="40 % - Accent6 2 3 4 3 2" xfId="13376"/>
    <cellStyle name="40 % - Accent6 2 3 4 4" xfId="13373"/>
    <cellStyle name="40 % - Accent6 2 3 5" xfId="2973"/>
    <cellStyle name="40 % - Accent6 2 3 5 2" xfId="8255"/>
    <cellStyle name="40 % - Accent6 2 3 5 2 2" xfId="13378"/>
    <cellStyle name="40 % - Accent6 2 3 5 3" xfId="13377"/>
    <cellStyle name="40 % - Accent6 2 3 6" xfId="5614"/>
    <cellStyle name="40 % - Accent6 2 3 6 2" xfId="13379"/>
    <cellStyle name="40 % - Accent6 2 3 7" xfId="13356"/>
    <cellStyle name="40 % - Accent6 2 4" xfId="509"/>
    <cellStyle name="40 % - Accent6 2 4 2" xfId="1212"/>
    <cellStyle name="40 % - Accent6 2 4 2 2" xfId="2444"/>
    <cellStyle name="40 % - Accent6 2 4 2 2 2" xfId="5086"/>
    <cellStyle name="40 % - Accent6 2 4 2 2 2 2" xfId="10367"/>
    <cellStyle name="40 % - Accent6 2 4 2 2 2 2 2" xfId="13384"/>
    <cellStyle name="40 % - Accent6 2 4 2 2 2 3" xfId="13383"/>
    <cellStyle name="40 % - Accent6 2 4 2 2 3" xfId="7726"/>
    <cellStyle name="40 % - Accent6 2 4 2 2 3 2" xfId="13385"/>
    <cellStyle name="40 % - Accent6 2 4 2 2 4" xfId="13382"/>
    <cellStyle name="40 % - Accent6 2 4 2 3" xfId="3854"/>
    <cellStyle name="40 % - Accent6 2 4 2 3 2" xfId="9135"/>
    <cellStyle name="40 % - Accent6 2 4 2 3 2 2" xfId="13387"/>
    <cellStyle name="40 % - Accent6 2 4 2 3 3" xfId="13386"/>
    <cellStyle name="40 % - Accent6 2 4 2 4" xfId="6494"/>
    <cellStyle name="40 % - Accent6 2 4 2 4 2" xfId="13388"/>
    <cellStyle name="40 % - Accent6 2 4 2 5" xfId="13381"/>
    <cellStyle name="40 % - Accent6 2 4 3" xfId="1740"/>
    <cellStyle name="40 % - Accent6 2 4 3 2" xfId="4382"/>
    <cellStyle name="40 % - Accent6 2 4 3 2 2" xfId="9663"/>
    <cellStyle name="40 % - Accent6 2 4 3 2 2 2" xfId="13391"/>
    <cellStyle name="40 % - Accent6 2 4 3 2 3" xfId="13390"/>
    <cellStyle name="40 % - Accent6 2 4 3 3" xfId="7022"/>
    <cellStyle name="40 % - Accent6 2 4 3 3 2" xfId="13392"/>
    <cellStyle name="40 % - Accent6 2 4 3 4" xfId="13389"/>
    <cellStyle name="40 % - Accent6 2 4 4" xfId="3149"/>
    <cellStyle name="40 % - Accent6 2 4 4 2" xfId="8431"/>
    <cellStyle name="40 % - Accent6 2 4 4 2 2" xfId="13394"/>
    <cellStyle name="40 % - Accent6 2 4 4 3" xfId="13393"/>
    <cellStyle name="40 % - Accent6 2 4 5" xfId="5790"/>
    <cellStyle name="40 % - Accent6 2 4 5 2" xfId="13395"/>
    <cellStyle name="40 % - Accent6 2 4 6" xfId="13380"/>
    <cellStyle name="40 % - Accent6 2 5" xfId="860"/>
    <cellStyle name="40 % - Accent6 2 5 2" xfId="2092"/>
    <cellStyle name="40 % - Accent6 2 5 2 2" xfId="4734"/>
    <cellStyle name="40 % - Accent6 2 5 2 2 2" xfId="10015"/>
    <cellStyle name="40 % - Accent6 2 5 2 2 2 2" xfId="13399"/>
    <cellStyle name="40 % - Accent6 2 5 2 2 3" xfId="13398"/>
    <cellStyle name="40 % - Accent6 2 5 2 3" xfId="7374"/>
    <cellStyle name="40 % - Accent6 2 5 2 3 2" xfId="13400"/>
    <cellStyle name="40 % - Accent6 2 5 2 4" xfId="13397"/>
    <cellStyle name="40 % - Accent6 2 5 3" xfId="3502"/>
    <cellStyle name="40 % - Accent6 2 5 3 2" xfId="8783"/>
    <cellStyle name="40 % - Accent6 2 5 3 2 2" xfId="13402"/>
    <cellStyle name="40 % - Accent6 2 5 3 3" xfId="13401"/>
    <cellStyle name="40 % - Accent6 2 5 4" xfId="6142"/>
    <cellStyle name="40 % - Accent6 2 5 4 2" xfId="13403"/>
    <cellStyle name="40 % - Accent6 2 5 5" xfId="13396"/>
    <cellStyle name="40 % - Accent6 2 6" xfId="1388"/>
    <cellStyle name="40 % - Accent6 2 6 2" xfId="4030"/>
    <cellStyle name="40 % - Accent6 2 6 2 2" xfId="9311"/>
    <cellStyle name="40 % - Accent6 2 6 2 2 2" xfId="13406"/>
    <cellStyle name="40 % - Accent6 2 6 2 3" xfId="13405"/>
    <cellStyle name="40 % - Accent6 2 6 3" xfId="6670"/>
    <cellStyle name="40 % - Accent6 2 6 3 2" xfId="13407"/>
    <cellStyle name="40 % - Accent6 2 6 4" xfId="13404"/>
    <cellStyle name="40 % - Accent6 2 7" xfId="2620"/>
    <cellStyle name="40 % - Accent6 2 7 2" xfId="5262"/>
    <cellStyle name="40 % - Accent6 2 7 2 2" xfId="10543"/>
    <cellStyle name="40 % - Accent6 2 7 2 2 2" xfId="13410"/>
    <cellStyle name="40 % - Accent6 2 7 2 3" xfId="13409"/>
    <cellStyle name="40 % - Accent6 2 7 3" xfId="7902"/>
    <cellStyle name="40 % - Accent6 2 7 3 2" xfId="13411"/>
    <cellStyle name="40 % - Accent6 2 7 4" xfId="13408"/>
    <cellStyle name="40 % - Accent6 2 8" xfId="2797"/>
    <cellStyle name="40 % - Accent6 2 8 2" xfId="8079"/>
    <cellStyle name="40 % - Accent6 2 8 2 2" xfId="13413"/>
    <cellStyle name="40 % - Accent6 2 8 3" xfId="13412"/>
    <cellStyle name="40 % - Accent6 2 9" xfId="5438"/>
    <cellStyle name="40 % - Accent6 2 9 2" xfId="13414"/>
    <cellStyle name="40 % - Accent6 3" xfId="184"/>
    <cellStyle name="40 % - Accent6 3 2" xfId="369"/>
    <cellStyle name="40 % - Accent6 3 2 2" xfId="718"/>
    <cellStyle name="40 % - Accent6 3 2 2 2" xfId="1950"/>
    <cellStyle name="40 % - Accent6 3 2 2 2 2" xfId="4592"/>
    <cellStyle name="40 % - Accent6 3 2 2 2 2 2" xfId="9873"/>
    <cellStyle name="40 % - Accent6 3 2 2 2 2 2 2" xfId="13420"/>
    <cellStyle name="40 % - Accent6 3 2 2 2 2 3" xfId="13419"/>
    <cellStyle name="40 % - Accent6 3 2 2 2 3" xfId="7232"/>
    <cellStyle name="40 % - Accent6 3 2 2 2 3 2" xfId="13421"/>
    <cellStyle name="40 % - Accent6 3 2 2 2 4" xfId="13418"/>
    <cellStyle name="40 % - Accent6 3 2 2 3" xfId="3360"/>
    <cellStyle name="40 % - Accent6 3 2 2 3 2" xfId="8641"/>
    <cellStyle name="40 % - Accent6 3 2 2 3 2 2" xfId="13423"/>
    <cellStyle name="40 % - Accent6 3 2 2 3 3" xfId="13422"/>
    <cellStyle name="40 % - Accent6 3 2 2 4" xfId="6000"/>
    <cellStyle name="40 % - Accent6 3 2 2 4 2" xfId="13424"/>
    <cellStyle name="40 % - Accent6 3 2 2 5" xfId="13417"/>
    <cellStyle name="40 % - Accent6 3 2 3" xfId="1070"/>
    <cellStyle name="40 % - Accent6 3 2 3 2" xfId="2302"/>
    <cellStyle name="40 % - Accent6 3 2 3 2 2" xfId="4944"/>
    <cellStyle name="40 % - Accent6 3 2 3 2 2 2" xfId="10225"/>
    <cellStyle name="40 % - Accent6 3 2 3 2 2 2 2" xfId="13428"/>
    <cellStyle name="40 % - Accent6 3 2 3 2 2 3" xfId="13427"/>
    <cellStyle name="40 % - Accent6 3 2 3 2 3" xfId="7584"/>
    <cellStyle name="40 % - Accent6 3 2 3 2 3 2" xfId="13429"/>
    <cellStyle name="40 % - Accent6 3 2 3 2 4" xfId="13426"/>
    <cellStyle name="40 % - Accent6 3 2 3 3" xfId="3712"/>
    <cellStyle name="40 % - Accent6 3 2 3 3 2" xfId="8993"/>
    <cellStyle name="40 % - Accent6 3 2 3 3 2 2" xfId="13431"/>
    <cellStyle name="40 % - Accent6 3 2 3 3 3" xfId="13430"/>
    <cellStyle name="40 % - Accent6 3 2 3 4" xfId="6352"/>
    <cellStyle name="40 % - Accent6 3 2 3 4 2" xfId="13432"/>
    <cellStyle name="40 % - Accent6 3 2 3 5" xfId="13425"/>
    <cellStyle name="40 % - Accent6 3 2 4" xfId="1598"/>
    <cellStyle name="40 % - Accent6 3 2 4 2" xfId="4240"/>
    <cellStyle name="40 % - Accent6 3 2 4 2 2" xfId="9521"/>
    <cellStyle name="40 % - Accent6 3 2 4 2 2 2" xfId="13435"/>
    <cellStyle name="40 % - Accent6 3 2 4 2 3" xfId="13434"/>
    <cellStyle name="40 % - Accent6 3 2 4 3" xfId="6880"/>
    <cellStyle name="40 % - Accent6 3 2 4 3 2" xfId="13436"/>
    <cellStyle name="40 % - Accent6 3 2 4 4" xfId="13433"/>
    <cellStyle name="40 % - Accent6 3 2 5" xfId="3007"/>
    <cellStyle name="40 % - Accent6 3 2 5 2" xfId="8289"/>
    <cellStyle name="40 % - Accent6 3 2 5 2 2" xfId="13438"/>
    <cellStyle name="40 % - Accent6 3 2 5 3" xfId="13437"/>
    <cellStyle name="40 % - Accent6 3 2 6" xfId="5648"/>
    <cellStyle name="40 % - Accent6 3 2 6 2" xfId="13439"/>
    <cellStyle name="40 % - Accent6 3 2 7" xfId="13416"/>
    <cellStyle name="40 % - Accent6 3 3" xfId="543"/>
    <cellStyle name="40 % - Accent6 3 3 2" xfId="1246"/>
    <cellStyle name="40 % - Accent6 3 3 2 2" xfId="2478"/>
    <cellStyle name="40 % - Accent6 3 3 2 2 2" xfId="5120"/>
    <cellStyle name="40 % - Accent6 3 3 2 2 2 2" xfId="10401"/>
    <cellStyle name="40 % - Accent6 3 3 2 2 2 2 2" xfId="13444"/>
    <cellStyle name="40 % - Accent6 3 3 2 2 2 3" xfId="13443"/>
    <cellStyle name="40 % - Accent6 3 3 2 2 3" xfId="7760"/>
    <cellStyle name="40 % - Accent6 3 3 2 2 3 2" xfId="13445"/>
    <cellStyle name="40 % - Accent6 3 3 2 2 4" xfId="13442"/>
    <cellStyle name="40 % - Accent6 3 3 2 3" xfId="3888"/>
    <cellStyle name="40 % - Accent6 3 3 2 3 2" xfId="9169"/>
    <cellStyle name="40 % - Accent6 3 3 2 3 2 2" xfId="13447"/>
    <cellStyle name="40 % - Accent6 3 3 2 3 3" xfId="13446"/>
    <cellStyle name="40 % - Accent6 3 3 2 4" xfId="6528"/>
    <cellStyle name="40 % - Accent6 3 3 2 4 2" xfId="13448"/>
    <cellStyle name="40 % - Accent6 3 3 2 5" xfId="13441"/>
    <cellStyle name="40 % - Accent6 3 3 3" xfId="1774"/>
    <cellStyle name="40 % - Accent6 3 3 3 2" xfId="4416"/>
    <cellStyle name="40 % - Accent6 3 3 3 2 2" xfId="9697"/>
    <cellStyle name="40 % - Accent6 3 3 3 2 2 2" xfId="13451"/>
    <cellStyle name="40 % - Accent6 3 3 3 2 3" xfId="13450"/>
    <cellStyle name="40 % - Accent6 3 3 3 3" xfId="7056"/>
    <cellStyle name="40 % - Accent6 3 3 3 3 2" xfId="13452"/>
    <cellStyle name="40 % - Accent6 3 3 3 4" xfId="13449"/>
    <cellStyle name="40 % - Accent6 3 3 4" xfId="3183"/>
    <cellStyle name="40 % - Accent6 3 3 4 2" xfId="8465"/>
    <cellStyle name="40 % - Accent6 3 3 4 2 2" xfId="13454"/>
    <cellStyle name="40 % - Accent6 3 3 4 3" xfId="13453"/>
    <cellStyle name="40 % - Accent6 3 3 5" xfId="5824"/>
    <cellStyle name="40 % - Accent6 3 3 5 2" xfId="13455"/>
    <cellStyle name="40 % - Accent6 3 3 6" xfId="13440"/>
    <cellStyle name="40 % - Accent6 3 4" xfId="894"/>
    <cellStyle name="40 % - Accent6 3 4 2" xfId="2126"/>
    <cellStyle name="40 % - Accent6 3 4 2 2" xfId="4768"/>
    <cellStyle name="40 % - Accent6 3 4 2 2 2" xfId="10049"/>
    <cellStyle name="40 % - Accent6 3 4 2 2 2 2" xfId="13459"/>
    <cellStyle name="40 % - Accent6 3 4 2 2 3" xfId="13458"/>
    <cellStyle name="40 % - Accent6 3 4 2 3" xfId="7408"/>
    <cellStyle name="40 % - Accent6 3 4 2 3 2" xfId="13460"/>
    <cellStyle name="40 % - Accent6 3 4 2 4" xfId="13457"/>
    <cellStyle name="40 % - Accent6 3 4 3" xfId="3536"/>
    <cellStyle name="40 % - Accent6 3 4 3 2" xfId="8817"/>
    <cellStyle name="40 % - Accent6 3 4 3 2 2" xfId="13462"/>
    <cellStyle name="40 % - Accent6 3 4 3 3" xfId="13461"/>
    <cellStyle name="40 % - Accent6 3 4 4" xfId="6176"/>
    <cellStyle name="40 % - Accent6 3 4 4 2" xfId="13463"/>
    <cellStyle name="40 % - Accent6 3 4 5" xfId="13456"/>
    <cellStyle name="40 % - Accent6 3 5" xfId="1422"/>
    <cellStyle name="40 % - Accent6 3 5 2" xfId="4064"/>
    <cellStyle name="40 % - Accent6 3 5 2 2" xfId="9345"/>
    <cellStyle name="40 % - Accent6 3 5 2 2 2" xfId="13466"/>
    <cellStyle name="40 % - Accent6 3 5 2 3" xfId="13465"/>
    <cellStyle name="40 % - Accent6 3 5 3" xfId="6704"/>
    <cellStyle name="40 % - Accent6 3 5 3 2" xfId="13467"/>
    <cellStyle name="40 % - Accent6 3 5 4" xfId="13464"/>
    <cellStyle name="40 % - Accent6 3 6" xfId="2654"/>
    <cellStyle name="40 % - Accent6 3 6 2" xfId="5296"/>
    <cellStyle name="40 % - Accent6 3 6 2 2" xfId="10577"/>
    <cellStyle name="40 % - Accent6 3 6 2 2 2" xfId="13470"/>
    <cellStyle name="40 % - Accent6 3 6 2 3" xfId="13469"/>
    <cellStyle name="40 % - Accent6 3 6 3" xfId="7936"/>
    <cellStyle name="40 % - Accent6 3 6 3 2" xfId="13471"/>
    <cellStyle name="40 % - Accent6 3 6 4" xfId="13468"/>
    <cellStyle name="40 % - Accent6 3 7" xfId="2831"/>
    <cellStyle name="40 % - Accent6 3 7 2" xfId="8113"/>
    <cellStyle name="40 % - Accent6 3 7 2 2" xfId="13473"/>
    <cellStyle name="40 % - Accent6 3 7 3" xfId="13472"/>
    <cellStyle name="40 % - Accent6 3 8" xfId="5472"/>
    <cellStyle name="40 % - Accent6 3 8 2" xfId="13474"/>
    <cellStyle name="40 % - Accent6 3 9" xfId="13415"/>
    <cellStyle name="40 % - Accent6 4" xfId="281"/>
    <cellStyle name="40 % - Accent6 4 2" xfId="629"/>
    <cellStyle name="40 % - Accent6 4 2 2" xfId="1861"/>
    <cellStyle name="40 % - Accent6 4 2 2 2" xfId="4503"/>
    <cellStyle name="40 % - Accent6 4 2 2 2 2" xfId="9784"/>
    <cellStyle name="40 % - Accent6 4 2 2 2 2 2" xfId="13479"/>
    <cellStyle name="40 % - Accent6 4 2 2 2 3" xfId="13478"/>
    <cellStyle name="40 % - Accent6 4 2 2 3" xfId="7143"/>
    <cellStyle name="40 % - Accent6 4 2 2 3 2" xfId="13480"/>
    <cellStyle name="40 % - Accent6 4 2 2 4" xfId="13477"/>
    <cellStyle name="40 % - Accent6 4 2 3" xfId="3271"/>
    <cellStyle name="40 % - Accent6 4 2 3 2" xfId="8552"/>
    <cellStyle name="40 % - Accent6 4 2 3 2 2" xfId="13482"/>
    <cellStyle name="40 % - Accent6 4 2 3 3" xfId="13481"/>
    <cellStyle name="40 % - Accent6 4 2 4" xfId="5911"/>
    <cellStyle name="40 % - Accent6 4 2 4 2" xfId="13483"/>
    <cellStyle name="40 % - Accent6 4 2 5" xfId="13476"/>
    <cellStyle name="40 % - Accent6 4 3" xfId="981"/>
    <cellStyle name="40 % - Accent6 4 3 2" xfId="2213"/>
    <cellStyle name="40 % - Accent6 4 3 2 2" xfId="4855"/>
    <cellStyle name="40 % - Accent6 4 3 2 2 2" xfId="10136"/>
    <cellStyle name="40 % - Accent6 4 3 2 2 2 2" xfId="13487"/>
    <cellStyle name="40 % - Accent6 4 3 2 2 3" xfId="13486"/>
    <cellStyle name="40 % - Accent6 4 3 2 3" xfId="7495"/>
    <cellStyle name="40 % - Accent6 4 3 2 3 2" xfId="13488"/>
    <cellStyle name="40 % - Accent6 4 3 2 4" xfId="13485"/>
    <cellStyle name="40 % - Accent6 4 3 3" xfId="3623"/>
    <cellStyle name="40 % - Accent6 4 3 3 2" xfId="8904"/>
    <cellStyle name="40 % - Accent6 4 3 3 2 2" xfId="13490"/>
    <cellStyle name="40 % - Accent6 4 3 3 3" xfId="13489"/>
    <cellStyle name="40 % - Accent6 4 3 4" xfId="6263"/>
    <cellStyle name="40 % - Accent6 4 3 4 2" xfId="13491"/>
    <cellStyle name="40 % - Accent6 4 3 5" xfId="13484"/>
    <cellStyle name="40 % - Accent6 4 4" xfId="1509"/>
    <cellStyle name="40 % - Accent6 4 4 2" xfId="4151"/>
    <cellStyle name="40 % - Accent6 4 4 2 2" xfId="9432"/>
    <cellStyle name="40 % - Accent6 4 4 2 2 2" xfId="13494"/>
    <cellStyle name="40 % - Accent6 4 4 2 3" xfId="13493"/>
    <cellStyle name="40 % - Accent6 4 4 3" xfId="6791"/>
    <cellStyle name="40 % - Accent6 4 4 3 2" xfId="13495"/>
    <cellStyle name="40 % - Accent6 4 4 4" xfId="13492"/>
    <cellStyle name="40 % - Accent6 4 5" xfId="2918"/>
    <cellStyle name="40 % - Accent6 4 5 2" xfId="8200"/>
    <cellStyle name="40 % - Accent6 4 5 2 2" xfId="13497"/>
    <cellStyle name="40 % - Accent6 4 5 3" xfId="13496"/>
    <cellStyle name="40 % - Accent6 4 6" xfId="5559"/>
    <cellStyle name="40 % - Accent6 4 6 2" xfId="13498"/>
    <cellStyle name="40 % - Accent6 4 7" xfId="13475"/>
    <cellStyle name="40 % - Accent6 5" xfId="453"/>
    <cellStyle name="40 % - Accent6 5 2" xfId="1154"/>
    <cellStyle name="40 % - Accent6 5 2 2" xfId="2386"/>
    <cellStyle name="40 % - Accent6 5 2 2 2" xfId="5028"/>
    <cellStyle name="40 % - Accent6 5 2 2 2 2" xfId="10309"/>
    <cellStyle name="40 % - Accent6 5 2 2 2 2 2" xfId="13503"/>
    <cellStyle name="40 % - Accent6 5 2 2 2 3" xfId="13502"/>
    <cellStyle name="40 % - Accent6 5 2 2 3" xfId="7668"/>
    <cellStyle name="40 % - Accent6 5 2 2 3 2" xfId="13504"/>
    <cellStyle name="40 % - Accent6 5 2 2 4" xfId="13501"/>
    <cellStyle name="40 % - Accent6 5 2 3" xfId="3796"/>
    <cellStyle name="40 % - Accent6 5 2 3 2" xfId="9077"/>
    <cellStyle name="40 % - Accent6 5 2 3 2 2" xfId="13506"/>
    <cellStyle name="40 % - Accent6 5 2 3 3" xfId="13505"/>
    <cellStyle name="40 % - Accent6 5 2 4" xfId="6436"/>
    <cellStyle name="40 % - Accent6 5 2 4 2" xfId="13507"/>
    <cellStyle name="40 % - Accent6 5 2 5" xfId="13500"/>
    <cellStyle name="40 % - Accent6 5 3" xfId="1682"/>
    <cellStyle name="40 % - Accent6 5 3 2" xfId="4324"/>
    <cellStyle name="40 % - Accent6 5 3 2 2" xfId="9605"/>
    <cellStyle name="40 % - Accent6 5 3 2 2 2" xfId="13510"/>
    <cellStyle name="40 % - Accent6 5 3 2 3" xfId="13509"/>
    <cellStyle name="40 % - Accent6 5 3 3" xfId="6964"/>
    <cellStyle name="40 % - Accent6 5 3 3 2" xfId="13511"/>
    <cellStyle name="40 % - Accent6 5 3 4" xfId="13508"/>
    <cellStyle name="40 % - Accent6 5 4" xfId="3091"/>
    <cellStyle name="40 % - Accent6 5 4 2" xfId="8373"/>
    <cellStyle name="40 % - Accent6 5 4 2 2" xfId="13513"/>
    <cellStyle name="40 % - Accent6 5 4 3" xfId="13512"/>
    <cellStyle name="40 % - Accent6 5 5" xfId="5732"/>
    <cellStyle name="40 % - Accent6 5 5 2" xfId="13514"/>
    <cellStyle name="40 % - Accent6 5 6" xfId="13499"/>
    <cellStyle name="40 % - Accent6 6" xfId="802"/>
    <cellStyle name="40 % - Accent6 6 2" xfId="2034"/>
    <cellStyle name="40 % - Accent6 6 2 2" xfId="4676"/>
    <cellStyle name="40 % - Accent6 6 2 2 2" xfId="9957"/>
    <cellStyle name="40 % - Accent6 6 2 2 2 2" xfId="13518"/>
    <cellStyle name="40 % - Accent6 6 2 2 3" xfId="13517"/>
    <cellStyle name="40 % - Accent6 6 2 3" xfId="7316"/>
    <cellStyle name="40 % - Accent6 6 2 3 2" xfId="13519"/>
    <cellStyle name="40 % - Accent6 6 2 4" xfId="13516"/>
    <cellStyle name="40 % - Accent6 6 3" xfId="3444"/>
    <cellStyle name="40 % - Accent6 6 3 2" xfId="8725"/>
    <cellStyle name="40 % - Accent6 6 3 2 2" xfId="13521"/>
    <cellStyle name="40 % - Accent6 6 3 3" xfId="13520"/>
    <cellStyle name="40 % - Accent6 6 4" xfId="6084"/>
    <cellStyle name="40 % - Accent6 6 4 2" xfId="13522"/>
    <cellStyle name="40 % - Accent6 6 5" xfId="13515"/>
    <cellStyle name="40 % - Accent6 7" xfId="1333"/>
    <cellStyle name="40 % - Accent6 7 2" xfId="3975"/>
    <cellStyle name="40 % - Accent6 7 2 2" xfId="9256"/>
    <cellStyle name="40 % - Accent6 7 2 2 2" xfId="13525"/>
    <cellStyle name="40 % - Accent6 7 2 3" xfId="13524"/>
    <cellStyle name="40 % - Accent6 7 3" xfId="6615"/>
    <cellStyle name="40 % - Accent6 7 3 2" xfId="13526"/>
    <cellStyle name="40 % - Accent6 7 4" xfId="13523"/>
    <cellStyle name="40 % - Accent6 8" xfId="2562"/>
    <cellStyle name="40 % - Accent6 8 2" xfId="5204"/>
    <cellStyle name="40 % - Accent6 8 2 2" xfId="10485"/>
    <cellStyle name="40 % - Accent6 8 2 2 2" xfId="13529"/>
    <cellStyle name="40 % - Accent6 8 2 3" xfId="13528"/>
    <cellStyle name="40 % - Accent6 8 3" xfId="7844"/>
    <cellStyle name="40 % - Accent6 8 3 2" xfId="13530"/>
    <cellStyle name="40 % - Accent6 8 4" xfId="13527"/>
    <cellStyle name="40 % - Accent6 9" xfId="2738"/>
    <cellStyle name="40 % - Accent6 9 2" xfId="8020"/>
    <cellStyle name="40 % - Accent6 9 2 2" xfId="13532"/>
    <cellStyle name="40 % - Accent6 9 3" xfId="13531"/>
    <cellStyle name="60 % - Accent1" xfId="27" builtinId="32" customBuiltin="1"/>
    <cellStyle name="60 % - Accent1 2" xfId="83"/>
    <cellStyle name="60 % - Accent1 2 2" xfId="13533"/>
    <cellStyle name="60 % - Accent2" xfId="31" builtinId="36" customBuiltin="1"/>
    <cellStyle name="60 % - Accent2 2" xfId="87"/>
    <cellStyle name="60 % - Accent2 2 2" xfId="13534"/>
    <cellStyle name="60 % - Accent3" xfId="35" builtinId="40" customBuiltin="1"/>
    <cellStyle name="60 % - Accent3 2" xfId="91"/>
    <cellStyle name="60 % - Accent3 2 2" xfId="13535"/>
    <cellStyle name="60 % - Accent4" xfId="39" builtinId="44" customBuiltin="1"/>
    <cellStyle name="60 % - Accent4 2" xfId="95"/>
    <cellStyle name="60 % - Accent4 2 2" xfId="13536"/>
    <cellStyle name="60 % - Accent5" xfId="43" builtinId="48" customBuiltin="1"/>
    <cellStyle name="60 % - Accent5 2" xfId="99"/>
    <cellStyle name="60 % - Accent5 2 2" xfId="13537"/>
    <cellStyle name="60 % - Accent6" xfId="47" builtinId="52" customBuiltin="1"/>
    <cellStyle name="60 % - Accent6 2" xfId="103"/>
    <cellStyle name="60 % - Accent6 2 2" xfId="13538"/>
    <cellStyle name="Accent1" xfId="24" builtinId="29" customBuiltin="1"/>
    <cellStyle name="Accent1 2" xfId="80"/>
    <cellStyle name="Accent1 2 2" xfId="13539"/>
    <cellStyle name="Accent2" xfId="28" builtinId="33" customBuiltin="1"/>
    <cellStyle name="Accent2 2" xfId="84"/>
    <cellStyle name="Accent2 2 2" xfId="13540"/>
    <cellStyle name="Accent3" xfId="32" builtinId="37" customBuiltin="1"/>
    <cellStyle name="Accent3 2" xfId="88"/>
    <cellStyle name="Accent3 2 2" xfId="13541"/>
    <cellStyle name="Accent4" xfId="36" builtinId="41" customBuiltin="1"/>
    <cellStyle name="Accent4 2" xfId="92"/>
    <cellStyle name="Accent4 2 2" xfId="13542"/>
    <cellStyle name="Accent5" xfId="40" builtinId="45" customBuiltin="1"/>
    <cellStyle name="Accent5 2" xfId="96"/>
    <cellStyle name="Accent5 2 2" xfId="13543"/>
    <cellStyle name="Accent6" xfId="44" builtinId="49" customBuiltin="1"/>
    <cellStyle name="Accent6 2" xfId="100"/>
    <cellStyle name="Accent6 2 2" xfId="13544"/>
    <cellStyle name="Avertissement" xfId="20" builtinId="11" customBuiltin="1"/>
    <cellStyle name="Avertissement 2" xfId="77"/>
    <cellStyle name="Avertissement 2 2" xfId="13545"/>
    <cellStyle name="Calcul" xfId="17" builtinId="22" customBuiltin="1"/>
    <cellStyle name="Cellule liée" xfId="18" builtinId="24" customBuiltin="1"/>
    <cellStyle name="Commentaire 10" xfId="5368"/>
    <cellStyle name="Commentaire 10 2" xfId="13546"/>
    <cellStyle name="Commentaire 2" xfId="78"/>
    <cellStyle name="Commentaire 2 10" xfId="13547"/>
    <cellStyle name="Commentaire 2 2" xfId="231"/>
    <cellStyle name="Commentaire 2 2 2" xfId="415"/>
    <cellStyle name="Commentaire 2 2 2 2" xfId="764"/>
    <cellStyle name="Commentaire 2 2 2 2 2" xfId="1996"/>
    <cellStyle name="Commentaire 2 2 2 2 2 2" xfId="4638"/>
    <cellStyle name="Commentaire 2 2 2 2 2 2 2" xfId="9919"/>
    <cellStyle name="Commentaire 2 2 2 2 2 2 2 2" xfId="13553"/>
    <cellStyle name="Commentaire 2 2 2 2 2 2 3" xfId="13552"/>
    <cellStyle name="Commentaire 2 2 2 2 2 3" xfId="7278"/>
    <cellStyle name="Commentaire 2 2 2 2 2 3 2" xfId="13554"/>
    <cellStyle name="Commentaire 2 2 2 2 2 4" xfId="13551"/>
    <cellStyle name="Commentaire 2 2 2 2 3" xfId="3406"/>
    <cellStyle name="Commentaire 2 2 2 2 3 2" xfId="8687"/>
    <cellStyle name="Commentaire 2 2 2 2 3 2 2" xfId="13556"/>
    <cellStyle name="Commentaire 2 2 2 2 3 3" xfId="13555"/>
    <cellStyle name="Commentaire 2 2 2 2 4" xfId="6046"/>
    <cellStyle name="Commentaire 2 2 2 2 4 2" xfId="13557"/>
    <cellStyle name="Commentaire 2 2 2 2 5" xfId="13550"/>
    <cellStyle name="Commentaire 2 2 2 3" xfId="1116"/>
    <cellStyle name="Commentaire 2 2 2 3 2" xfId="2348"/>
    <cellStyle name="Commentaire 2 2 2 3 2 2" xfId="4990"/>
    <cellStyle name="Commentaire 2 2 2 3 2 2 2" xfId="10271"/>
    <cellStyle name="Commentaire 2 2 2 3 2 2 2 2" xfId="13561"/>
    <cellStyle name="Commentaire 2 2 2 3 2 2 3" xfId="13560"/>
    <cellStyle name="Commentaire 2 2 2 3 2 3" xfId="7630"/>
    <cellStyle name="Commentaire 2 2 2 3 2 3 2" xfId="13562"/>
    <cellStyle name="Commentaire 2 2 2 3 2 4" xfId="13559"/>
    <cellStyle name="Commentaire 2 2 2 3 3" xfId="3758"/>
    <cellStyle name="Commentaire 2 2 2 3 3 2" xfId="9039"/>
    <cellStyle name="Commentaire 2 2 2 3 3 2 2" xfId="13564"/>
    <cellStyle name="Commentaire 2 2 2 3 3 3" xfId="13563"/>
    <cellStyle name="Commentaire 2 2 2 3 4" xfId="6398"/>
    <cellStyle name="Commentaire 2 2 2 3 4 2" xfId="13565"/>
    <cellStyle name="Commentaire 2 2 2 3 5" xfId="13558"/>
    <cellStyle name="Commentaire 2 2 2 4" xfId="1644"/>
    <cellStyle name="Commentaire 2 2 2 4 2" xfId="4286"/>
    <cellStyle name="Commentaire 2 2 2 4 2 2" xfId="9567"/>
    <cellStyle name="Commentaire 2 2 2 4 2 2 2" xfId="13568"/>
    <cellStyle name="Commentaire 2 2 2 4 2 3" xfId="13567"/>
    <cellStyle name="Commentaire 2 2 2 4 3" xfId="6926"/>
    <cellStyle name="Commentaire 2 2 2 4 3 2" xfId="13569"/>
    <cellStyle name="Commentaire 2 2 2 4 4" xfId="13566"/>
    <cellStyle name="Commentaire 2 2 2 5" xfId="3053"/>
    <cellStyle name="Commentaire 2 2 2 5 2" xfId="8335"/>
    <cellStyle name="Commentaire 2 2 2 5 2 2" xfId="13571"/>
    <cellStyle name="Commentaire 2 2 2 5 3" xfId="13570"/>
    <cellStyle name="Commentaire 2 2 2 6" xfId="5694"/>
    <cellStyle name="Commentaire 2 2 2 6 2" xfId="13572"/>
    <cellStyle name="Commentaire 2 2 2 7" xfId="13549"/>
    <cellStyle name="Commentaire 2 2 3" xfId="587"/>
    <cellStyle name="Commentaire 2 2 3 2" xfId="1292"/>
    <cellStyle name="Commentaire 2 2 3 2 2" xfId="2524"/>
    <cellStyle name="Commentaire 2 2 3 2 2 2" xfId="5166"/>
    <cellStyle name="Commentaire 2 2 3 2 2 2 2" xfId="10447"/>
    <cellStyle name="Commentaire 2 2 3 2 2 2 2 2" xfId="13577"/>
    <cellStyle name="Commentaire 2 2 3 2 2 2 3" xfId="13576"/>
    <cellStyle name="Commentaire 2 2 3 2 2 3" xfId="7806"/>
    <cellStyle name="Commentaire 2 2 3 2 2 3 2" xfId="13578"/>
    <cellStyle name="Commentaire 2 2 3 2 2 4" xfId="13575"/>
    <cellStyle name="Commentaire 2 2 3 2 3" xfId="3934"/>
    <cellStyle name="Commentaire 2 2 3 2 3 2" xfId="9215"/>
    <cellStyle name="Commentaire 2 2 3 2 3 2 2" xfId="13580"/>
    <cellStyle name="Commentaire 2 2 3 2 3 3" xfId="13579"/>
    <cellStyle name="Commentaire 2 2 3 2 4" xfId="6574"/>
    <cellStyle name="Commentaire 2 2 3 2 4 2" xfId="13581"/>
    <cellStyle name="Commentaire 2 2 3 2 5" xfId="13574"/>
    <cellStyle name="Commentaire 2 2 3 3" xfId="1820"/>
    <cellStyle name="Commentaire 2 2 3 3 2" xfId="4462"/>
    <cellStyle name="Commentaire 2 2 3 3 2 2" xfId="9743"/>
    <cellStyle name="Commentaire 2 2 3 3 2 2 2" xfId="13584"/>
    <cellStyle name="Commentaire 2 2 3 3 2 3" xfId="13583"/>
    <cellStyle name="Commentaire 2 2 3 3 3" xfId="7102"/>
    <cellStyle name="Commentaire 2 2 3 3 3 2" xfId="13585"/>
    <cellStyle name="Commentaire 2 2 3 3 4" xfId="13582"/>
    <cellStyle name="Commentaire 2 2 3 4" xfId="3229"/>
    <cellStyle name="Commentaire 2 2 3 4 2" xfId="8511"/>
    <cellStyle name="Commentaire 2 2 3 4 2 2" xfId="13587"/>
    <cellStyle name="Commentaire 2 2 3 4 3" xfId="13586"/>
    <cellStyle name="Commentaire 2 2 3 5" xfId="5870"/>
    <cellStyle name="Commentaire 2 2 3 5 2" xfId="13588"/>
    <cellStyle name="Commentaire 2 2 3 6" xfId="13573"/>
    <cellStyle name="Commentaire 2 2 4" xfId="940"/>
    <cellStyle name="Commentaire 2 2 4 2" xfId="2172"/>
    <cellStyle name="Commentaire 2 2 4 2 2" xfId="4814"/>
    <cellStyle name="Commentaire 2 2 4 2 2 2" xfId="10095"/>
    <cellStyle name="Commentaire 2 2 4 2 2 2 2" xfId="13592"/>
    <cellStyle name="Commentaire 2 2 4 2 2 3" xfId="13591"/>
    <cellStyle name="Commentaire 2 2 4 2 3" xfId="7454"/>
    <cellStyle name="Commentaire 2 2 4 2 3 2" xfId="13593"/>
    <cellStyle name="Commentaire 2 2 4 2 4" xfId="13590"/>
    <cellStyle name="Commentaire 2 2 4 3" xfId="3582"/>
    <cellStyle name="Commentaire 2 2 4 3 2" xfId="8863"/>
    <cellStyle name="Commentaire 2 2 4 3 2 2" xfId="13595"/>
    <cellStyle name="Commentaire 2 2 4 3 3" xfId="13594"/>
    <cellStyle name="Commentaire 2 2 4 4" xfId="6222"/>
    <cellStyle name="Commentaire 2 2 4 4 2" xfId="13596"/>
    <cellStyle name="Commentaire 2 2 4 5" xfId="13589"/>
    <cellStyle name="Commentaire 2 2 5" xfId="1468"/>
    <cellStyle name="Commentaire 2 2 5 2" xfId="4110"/>
    <cellStyle name="Commentaire 2 2 5 2 2" xfId="9391"/>
    <cellStyle name="Commentaire 2 2 5 2 2 2" xfId="13599"/>
    <cellStyle name="Commentaire 2 2 5 2 3" xfId="13598"/>
    <cellStyle name="Commentaire 2 2 5 3" xfId="6750"/>
    <cellStyle name="Commentaire 2 2 5 3 2" xfId="13600"/>
    <cellStyle name="Commentaire 2 2 5 4" xfId="13597"/>
    <cellStyle name="Commentaire 2 2 6" xfId="2700"/>
    <cellStyle name="Commentaire 2 2 6 2" xfId="5342"/>
    <cellStyle name="Commentaire 2 2 6 2 2" xfId="10623"/>
    <cellStyle name="Commentaire 2 2 6 2 2 2" xfId="13603"/>
    <cellStyle name="Commentaire 2 2 6 2 3" xfId="13602"/>
    <cellStyle name="Commentaire 2 2 6 3" xfId="7982"/>
    <cellStyle name="Commentaire 2 2 6 3 2" xfId="13604"/>
    <cellStyle name="Commentaire 2 2 6 4" xfId="13601"/>
    <cellStyle name="Commentaire 2 2 7" xfId="2877"/>
    <cellStyle name="Commentaire 2 2 7 2" xfId="8159"/>
    <cellStyle name="Commentaire 2 2 7 2 2" xfId="13606"/>
    <cellStyle name="Commentaire 2 2 7 3" xfId="13605"/>
    <cellStyle name="Commentaire 2 2 8" xfId="5518"/>
    <cellStyle name="Commentaire 2 2 8 2" xfId="13607"/>
    <cellStyle name="Commentaire 2 2 9" xfId="13548"/>
    <cellStyle name="Commentaire 2 3" xfId="328"/>
    <cellStyle name="Commentaire 2 3 2" xfId="677"/>
    <cellStyle name="Commentaire 2 3 2 2" xfId="1909"/>
    <cellStyle name="Commentaire 2 3 2 2 2" xfId="4551"/>
    <cellStyle name="Commentaire 2 3 2 2 2 2" xfId="9832"/>
    <cellStyle name="Commentaire 2 3 2 2 2 2 2" xfId="13612"/>
    <cellStyle name="Commentaire 2 3 2 2 2 3" xfId="13611"/>
    <cellStyle name="Commentaire 2 3 2 2 3" xfId="7191"/>
    <cellStyle name="Commentaire 2 3 2 2 3 2" xfId="13613"/>
    <cellStyle name="Commentaire 2 3 2 2 4" xfId="13610"/>
    <cellStyle name="Commentaire 2 3 2 3" xfId="3319"/>
    <cellStyle name="Commentaire 2 3 2 3 2" xfId="8600"/>
    <cellStyle name="Commentaire 2 3 2 3 2 2" xfId="13615"/>
    <cellStyle name="Commentaire 2 3 2 3 3" xfId="13614"/>
    <cellStyle name="Commentaire 2 3 2 4" xfId="5959"/>
    <cellStyle name="Commentaire 2 3 2 4 2" xfId="13616"/>
    <cellStyle name="Commentaire 2 3 2 5" xfId="13609"/>
    <cellStyle name="Commentaire 2 3 3" xfId="1029"/>
    <cellStyle name="Commentaire 2 3 3 2" xfId="2261"/>
    <cellStyle name="Commentaire 2 3 3 2 2" xfId="4903"/>
    <cellStyle name="Commentaire 2 3 3 2 2 2" xfId="10184"/>
    <cellStyle name="Commentaire 2 3 3 2 2 2 2" xfId="13620"/>
    <cellStyle name="Commentaire 2 3 3 2 2 3" xfId="13619"/>
    <cellStyle name="Commentaire 2 3 3 2 3" xfId="7543"/>
    <cellStyle name="Commentaire 2 3 3 2 3 2" xfId="13621"/>
    <cellStyle name="Commentaire 2 3 3 2 4" xfId="13618"/>
    <cellStyle name="Commentaire 2 3 3 3" xfId="3671"/>
    <cellStyle name="Commentaire 2 3 3 3 2" xfId="8952"/>
    <cellStyle name="Commentaire 2 3 3 3 2 2" xfId="13623"/>
    <cellStyle name="Commentaire 2 3 3 3 3" xfId="13622"/>
    <cellStyle name="Commentaire 2 3 3 4" xfId="6311"/>
    <cellStyle name="Commentaire 2 3 3 4 2" xfId="13624"/>
    <cellStyle name="Commentaire 2 3 3 5" xfId="13617"/>
    <cellStyle name="Commentaire 2 3 4" xfId="1557"/>
    <cellStyle name="Commentaire 2 3 4 2" xfId="4199"/>
    <cellStyle name="Commentaire 2 3 4 2 2" xfId="9480"/>
    <cellStyle name="Commentaire 2 3 4 2 2 2" xfId="13627"/>
    <cellStyle name="Commentaire 2 3 4 2 3" xfId="13626"/>
    <cellStyle name="Commentaire 2 3 4 3" xfId="6839"/>
    <cellStyle name="Commentaire 2 3 4 3 2" xfId="13628"/>
    <cellStyle name="Commentaire 2 3 4 4" xfId="13625"/>
    <cellStyle name="Commentaire 2 3 5" xfId="2966"/>
    <cellStyle name="Commentaire 2 3 5 2" xfId="8248"/>
    <cellStyle name="Commentaire 2 3 5 2 2" xfId="13630"/>
    <cellStyle name="Commentaire 2 3 5 3" xfId="13629"/>
    <cellStyle name="Commentaire 2 3 6" xfId="5607"/>
    <cellStyle name="Commentaire 2 3 6 2" xfId="13631"/>
    <cellStyle name="Commentaire 2 3 7" xfId="13608"/>
    <cellStyle name="Commentaire 2 4" xfId="502"/>
    <cellStyle name="Commentaire 2 4 2" xfId="1205"/>
    <cellStyle name="Commentaire 2 4 2 2" xfId="2437"/>
    <cellStyle name="Commentaire 2 4 2 2 2" xfId="5079"/>
    <cellStyle name="Commentaire 2 4 2 2 2 2" xfId="10360"/>
    <cellStyle name="Commentaire 2 4 2 2 2 2 2" xfId="13636"/>
    <cellStyle name="Commentaire 2 4 2 2 2 3" xfId="13635"/>
    <cellStyle name="Commentaire 2 4 2 2 3" xfId="7719"/>
    <cellStyle name="Commentaire 2 4 2 2 3 2" xfId="13637"/>
    <cellStyle name="Commentaire 2 4 2 2 4" xfId="13634"/>
    <cellStyle name="Commentaire 2 4 2 3" xfId="3847"/>
    <cellStyle name="Commentaire 2 4 2 3 2" xfId="9128"/>
    <cellStyle name="Commentaire 2 4 2 3 2 2" xfId="13639"/>
    <cellStyle name="Commentaire 2 4 2 3 3" xfId="13638"/>
    <cellStyle name="Commentaire 2 4 2 4" xfId="6487"/>
    <cellStyle name="Commentaire 2 4 2 4 2" xfId="13640"/>
    <cellStyle name="Commentaire 2 4 2 5" xfId="13633"/>
    <cellStyle name="Commentaire 2 4 3" xfId="1733"/>
    <cellStyle name="Commentaire 2 4 3 2" xfId="4375"/>
    <cellStyle name="Commentaire 2 4 3 2 2" xfId="9656"/>
    <cellStyle name="Commentaire 2 4 3 2 2 2" xfId="13643"/>
    <cellStyle name="Commentaire 2 4 3 2 3" xfId="13642"/>
    <cellStyle name="Commentaire 2 4 3 3" xfId="7015"/>
    <cellStyle name="Commentaire 2 4 3 3 2" xfId="13644"/>
    <cellStyle name="Commentaire 2 4 3 4" xfId="13641"/>
    <cellStyle name="Commentaire 2 4 4" xfId="3142"/>
    <cellStyle name="Commentaire 2 4 4 2" xfId="8424"/>
    <cellStyle name="Commentaire 2 4 4 2 2" xfId="13646"/>
    <cellStyle name="Commentaire 2 4 4 3" xfId="13645"/>
    <cellStyle name="Commentaire 2 4 5" xfId="5783"/>
    <cellStyle name="Commentaire 2 4 5 2" xfId="13647"/>
    <cellStyle name="Commentaire 2 4 6" xfId="13632"/>
    <cellStyle name="Commentaire 2 5" xfId="853"/>
    <cellStyle name="Commentaire 2 5 2" xfId="2085"/>
    <cellStyle name="Commentaire 2 5 2 2" xfId="4727"/>
    <cellStyle name="Commentaire 2 5 2 2 2" xfId="10008"/>
    <cellStyle name="Commentaire 2 5 2 2 2 2" xfId="13651"/>
    <cellStyle name="Commentaire 2 5 2 2 3" xfId="13650"/>
    <cellStyle name="Commentaire 2 5 2 3" xfId="7367"/>
    <cellStyle name="Commentaire 2 5 2 3 2" xfId="13652"/>
    <cellStyle name="Commentaire 2 5 2 4" xfId="13649"/>
    <cellStyle name="Commentaire 2 5 3" xfId="3495"/>
    <cellStyle name="Commentaire 2 5 3 2" xfId="8776"/>
    <cellStyle name="Commentaire 2 5 3 2 2" xfId="13654"/>
    <cellStyle name="Commentaire 2 5 3 3" xfId="13653"/>
    <cellStyle name="Commentaire 2 5 4" xfId="6135"/>
    <cellStyle name="Commentaire 2 5 4 2" xfId="13655"/>
    <cellStyle name="Commentaire 2 5 5" xfId="13648"/>
    <cellStyle name="Commentaire 2 6" xfId="1381"/>
    <cellStyle name="Commentaire 2 6 2" xfId="4023"/>
    <cellStyle name="Commentaire 2 6 2 2" xfId="9304"/>
    <cellStyle name="Commentaire 2 6 2 2 2" xfId="13658"/>
    <cellStyle name="Commentaire 2 6 2 3" xfId="13657"/>
    <cellStyle name="Commentaire 2 6 3" xfId="6663"/>
    <cellStyle name="Commentaire 2 6 3 2" xfId="13659"/>
    <cellStyle name="Commentaire 2 6 4" xfId="13656"/>
    <cellStyle name="Commentaire 2 7" xfId="2613"/>
    <cellStyle name="Commentaire 2 7 2" xfId="5255"/>
    <cellStyle name="Commentaire 2 7 2 2" xfId="10536"/>
    <cellStyle name="Commentaire 2 7 2 2 2" xfId="13662"/>
    <cellStyle name="Commentaire 2 7 2 3" xfId="13661"/>
    <cellStyle name="Commentaire 2 7 3" xfId="7895"/>
    <cellStyle name="Commentaire 2 7 3 2" xfId="13663"/>
    <cellStyle name="Commentaire 2 7 4" xfId="13660"/>
    <cellStyle name="Commentaire 2 8" xfId="2790"/>
    <cellStyle name="Commentaire 2 8 2" xfId="8072"/>
    <cellStyle name="Commentaire 2 8 2 2" xfId="13665"/>
    <cellStyle name="Commentaire 2 8 3" xfId="13664"/>
    <cellStyle name="Commentaire 2 9" xfId="5431"/>
    <cellStyle name="Commentaire 2 9 2" xfId="13666"/>
    <cellStyle name="Commentaire 3" xfId="172"/>
    <cellStyle name="Commentaire 3 2" xfId="357"/>
    <cellStyle name="Commentaire 3 2 2" xfId="706"/>
    <cellStyle name="Commentaire 3 2 2 2" xfId="1938"/>
    <cellStyle name="Commentaire 3 2 2 2 2" xfId="4580"/>
    <cellStyle name="Commentaire 3 2 2 2 2 2" xfId="9861"/>
    <cellStyle name="Commentaire 3 2 2 2 2 2 2" xfId="13672"/>
    <cellStyle name="Commentaire 3 2 2 2 2 3" xfId="13671"/>
    <cellStyle name="Commentaire 3 2 2 2 3" xfId="7220"/>
    <cellStyle name="Commentaire 3 2 2 2 3 2" xfId="13673"/>
    <cellStyle name="Commentaire 3 2 2 2 4" xfId="13670"/>
    <cellStyle name="Commentaire 3 2 2 3" xfId="3348"/>
    <cellStyle name="Commentaire 3 2 2 3 2" xfId="8629"/>
    <cellStyle name="Commentaire 3 2 2 3 2 2" xfId="13675"/>
    <cellStyle name="Commentaire 3 2 2 3 3" xfId="13674"/>
    <cellStyle name="Commentaire 3 2 2 4" xfId="5988"/>
    <cellStyle name="Commentaire 3 2 2 4 2" xfId="13676"/>
    <cellStyle name="Commentaire 3 2 2 5" xfId="13669"/>
    <cellStyle name="Commentaire 3 2 3" xfId="1058"/>
    <cellStyle name="Commentaire 3 2 3 2" xfId="2290"/>
    <cellStyle name="Commentaire 3 2 3 2 2" xfId="4932"/>
    <cellStyle name="Commentaire 3 2 3 2 2 2" xfId="10213"/>
    <cellStyle name="Commentaire 3 2 3 2 2 2 2" xfId="13680"/>
    <cellStyle name="Commentaire 3 2 3 2 2 3" xfId="13679"/>
    <cellStyle name="Commentaire 3 2 3 2 3" xfId="7572"/>
    <cellStyle name="Commentaire 3 2 3 2 3 2" xfId="13681"/>
    <cellStyle name="Commentaire 3 2 3 2 4" xfId="13678"/>
    <cellStyle name="Commentaire 3 2 3 3" xfId="3700"/>
    <cellStyle name="Commentaire 3 2 3 3 2" xfId="8981"/>
    <cellStyle name="Commentaire 3 2 3 3 2 2" xfId="13683"/>
    <cellStyle name="Commentaire 3 2 3 3 3" xfId="13682"/>
    <cellStyle name="Commentaire 3 2 3 4" xfId="6340"/>
    <cellStyle name="Commentaire 3 2 3 4 2" xfId="13684"/>
    <cellStyle name="Commentaire 3 2 3 5" xfId="13677"/>
    <cellStyle name="Commentaire 3 2 4" xfId="1586"/>
    <cellStyle name="Commentaire 3 2 4 2" xfId="4228"/>
    <cellStyle name="Commentaire 3 2 4 2 2" xfId="9509"/>
    <cellStyle name="Commentaire 3 2 4 2 2 2" xfId="13687"/>
    <cellStyle name="Commentaire 3 2 4 2 3" xfId="13686"/>
    <cellStyle name="Commentaire 3 2 4 3" xfId="6868"/>
    <cellStyle name="Commentaire 3 2 4 3 2" xfId="13688"/>
    <cellStyle name="Commentaire 3 2 4 4" xfId="13685"/>
    <cellStyle name="Commentaire 3 2 5" xfId="2995"/>
    <cellStyle name="Commentaire 3 2 5 2" xfId="8277"/>
    <cellStyle name="Commentaire 3 2 5 2 2" xfId="13690"/>
    <cellStyle name="Commentaire 3 2 5 3" xfId="13689"/>
    <cellStyle name="Commentaire 3 2 6" xfId="5636"/>
    <cellStyle name="Commentaire 3 2 6 2" xfId="13691"/>
    <cellStyle name="Commentaire 3 2 7" xfId="13668"/>
    <cellStyle name="Commentaire 3 3" xfId="531"/>
    <cellStyle name="Commentaire 3 3 2" xfId="1234"/>
    <cellStyle name="Commentaire 3 3 2 2" xfId="2466"/>
    <cellStyle name="Commentaire 3 3 2 2 2" xfId="5108"/>
    <cellStyle name="Commentaire 3 3 2 2 2 2" xfId="10389"/>
    <cellStyle name="Commentaire 3 3 2 2 2 2 2" xfId="13696"/>
    <cellStyle name="Commentaire 3 3 2 2 2 3" xfId="13695"/>
    <cellStyle name="Commentaire 3 3 2 2 3" xfId="7748"/>
    <cellStyle name="Commentaire 3 3 2 2 3 2" xfId="13697"/>
    <cellStyle name="Commentaire 3 3 2 2 4" xfId="13694"/>
    <cellStyle name="Commentaire 3 3 2 3" xfId="3876"/>
    <cellStyle name="Commentaire 3 3 2 3 2" xfId="9157"/>
    <cellStyle name="Commentaire 3 3 2 3 2 2" xfId="13699"/>
    <cellStyle name="Commentaire 3 3 2 3 3" xfId="13698"/>
    <cellStyle name="Commentaire 3 3 2 4" xfId="6516"/>
    <cellStyle name="Commentaire 3 3 2 4 2" xfId="13700"/>
    <cellStyle name="Commentaire 3 3 2 5" xfId="13693"/>
    <cellStyle name="Commentaire 3 3 3" xfId="1762"/>
    <cellStyle name="Commentaire 3 3 3 2" xfId="4404"/>
    <cellStyle name="Commentaire 3 3 3 2 2" xfId="9685"/>
    <cellStyle name="Commentaire 3 3 3 2 2 2" xfId="13703"/>
    <cellStyle name="Commentaire 3 3 3 2 3" xfId="13702"/>
    <cellStyle name="Commentaire 3 3 3 3" xfId="7044"/>
    <cellStyle name="Commentaire 3 3 3 3 2" xfId="13704"/>
    <cellStyle name="Commentaire 3 3 3 4" xfId="13701"/>
    <cellStyle name="Commentaire 3 3 4" xfId="3171"/>
    <cellStyle name="Commentaire 3 3 4 2" xfId="8453"/>
    <cellStyle name="Commentaire 3 3 4 2 2" xfId="13706"/>
    <cellStyle name="Commentaire 3 3 4 3" xfId="13705"/>
    <cellStyle name="Commentaire 3 3 5" xfId="5812"/>
    <cellStyle name="Commentaire 3 3 5 2" xfId="13707"/>
    <cellStyle name="Commentaire 3 3 6" xfId="13692"/>
    <cellStyle name="Commentaire 3 4" xfId="882"/>
    <cellStyle name="Commentaire 3 4 2" xfId="2114"/>
    <cellStyle name="Commentaire 3 4 2 2" xfId="4756"/>
    <cellStyle name="Commentaire 3 4 2 2 2" xfId="10037"/>
    <cellStyle name="Commentaire 3 4 2 2 2 2" xfId="13711"/>
    <cellStyle name="Commentaire 3 4 2 2 3" xfId="13710"/>
    <cellStyle name="Commentaire 3 4 2 3" xfId="7396"/>
    <cellStyle name="Commentaire 3 4 2 3 2" xfId="13712"/>
    <cellStyle name="Commentaire 3 4 2 4" xfId="13709"/>
    <cellStyle name="Commentaire 3 4 3" xfId="3524"/>
    <cellStyle name="Commentaire 3 4 3 2" xfId="8805"/>
    <cellStyle name="Commentaire 3 4 3 2 2" xfId="13714"/>
    <cellStyle name="Commentaire 3 4 3 3" xfId="13713"/>
    <cellStyle name="Commentaire 3 4 4" xfId="6164"/>
    <cellStyle name="Commentaire 3 4 4 2" xfId="13715"/>
    <cellStyle name="Commentaire 3 4 5" xfId="13708"/>
    <cellStyle name="Commentaire 3 5" xfId="1410"/>
    <cellStyle name="Commentaire 3 5 2" xfId="4052"/>
    <cellStyle name="Commentaire 3 5 2 2" xfId="9333"/>
    <cellStyle name="Commentaire 3 5 2 2 2" xfId="13718"/>
    <cellStyle name="Commentaire 3 5 2 3" xfId="13717"/>
    <cellStyle name="Commentaire 3 5 3" xfId="6692"/>
    <cellStyle name="Commentaire 3 5 3 2" xfId="13719"/>
    <cellStyle name="Commentaire 3 5 4" xfId="13716"/>
    <cellStyle name="Commentaire 3 6" xfId="2642"/>
    <cellStyle name="Commentaire 3 6 2" xfId="5284"/>
    <cellStyle name="Commentaire 3 6 2 2" xfId="10565"/>
    <cellStyle name="Commentaire 3 6 2 2 2" xfId="13722"/>
    <cellStyle name="Commentaire 3 6 2 3" xfId="13721"/>
    <cellStyle name="Commentaire 3 6 3" xfId="7924"/>
    <cellStyle name="Commentaire 3 6 3 2" xfId="13723"/>
    <cellStyle name="Commentaire 3 6 4" xfId="13720"/>
    <cellStyle name="Commentaire 3 7" xfId="2819"/>
    <cellStyle name="Commentaire 3 7 2" xfId="8101"/>
    <cellStyle name="Commentaire 3 7 2 2" xfId="13725"/>
    <cellStyle name="Commentaire 3 7 3" xfId="13724"/>
    <cellStyle name="Commentaire 3 8" xfId="5460"/>
    <cellStyle name="Commentaire 3 8 2" xfId="13726"/>
    <cellStyle name="Commentaire 3 9" xfId="13667"/>
    <cellStyle name="Commentaire 4" xfId="269"/>
    <cellStyle name="Commentaire 4 2" xfId="617"/>
    <cellStyle name="Commentaire 4 2 2" xfId="1849"/>
    <cellStyle name="Commentaire 4 2 2 2" xfId="4491"/>
    <cellStyle name="Commentaire 4 2 2 2 2" xfId="9772"/>
    <cellStyle name="Commentaire 4 2 2 2 2 2" xfId="13731"/>
    <cellStyle name="Commentaire 4 2 2 2 3" xfId="13730"/>
    <cellStyle name="Commentaire 4 2 2 3" xfId="7131"/>
    <cellStyle name="Commentaire 4 2 2 3 2" xfId="13732"/>
    <cellStyle name="Commentaire 4 2 2 4" xfId="13729"/>
    <cellStyle name="Commentaire 4 2 3" xfId="3259"/>
    <cellStyle name="Commentaire 4 2 3 2" xfId="8540"/>
    <cellStyle name="Commentaire 4 2 3 2 2" xfId="13734"/>
    <cellStyle name="Commentaire 4 2 3 3" xfId="13733"/>
    <cellStyle name="Commentaire 4 2 4" xfId="5899"/>
    <cellStyle name="Commentaire 4 2 4 2" xfId="13735"/>
    <cellStyle name="Commentaire 4 2 5" xfId="13728"/>
    <cellStyle name="Commentaire 4 3" xfId="969"/>
    <cellStyle name="Commentaire 4 3 2" xfId="2201"/>
    <cellStyle name="Commentaire 4 3 2 2" xfId="4843"/>
    <cellStyle name="Commentaire 4 3 2 2 2" xfId="10124"/>
    <cellStyle name="Commentaire 4 3 2 2 2 2" xfId="13739"/>
    <cellStyle name="Commentaire 4 3 2 2 3" xfId="13738"/>
    <cellStyle name="Commentaire 4 3 2 3" xfId="7483"/>
    <cellStyle name="Commentaire 4 3 2 3 2" xfId="13740"/>
    <cellStyle name="Commentaire 4 3 2 4" xfId="13737"/>
    <cellStyle name="Commentaire 4 3 3" xfId="3611"/>
    <cellStyle name="Commentaire 4 3 3 2" xfId="8892"/>
    <cellStyle name="Commentaire 4 3 3 2 2" xfId="13742"/>
    <cellStyle name="Commentaire 4 3 3 3" xfId="13741"/>
    <cellStyle name="Commentaire 4 3 4" xfId="6251"/>
    <cellStyle name="Commentaire 4 3 4 2" xfId="13743"/>
    <cellStyle name="Commentaire 4 3 5" xfId="13736"/>
    <cellStyle name="Commentaire 4 4" xfId="1497"/>
    <cellStyle name="Commentaire 4 4 2" xfId="4139"/>
    <cellStyle name="Commentaire 4 4 2 2" xfId="9420"/>
    <cellStyle name="Commentaire 4 4 2 2 2" xfId="13746"/>
    <cellStyle name="Commentaire 4 4 2 3" xfId="13745"/>
    <cellStyle name="Commentaire 4 4 3" xfId="6779"/>
    <cellStyle name="Commentaire 4 4 3 2" xfId="13747"/>
    <cellStyle name="Commentaire 4 4 4" xfId="13744"/>
    <cellStyle name="Commentaire 4 5" xfId="2906"/>
    <cellStyle name="Commentaire 4 5 2" xfId="8188"/>
    <cellStyle name="Commentaire 4 5 2 2" xfId="13749"/>
    <cellStyle name="Commentaire 4 5 3" xfId="13748"/>
    <cellStyle name="Commentaire 4 6" xfId="5547"/>
    <cellStyle name="Commentaire 4 6 2" xfId="13750"/>
    <cellStyle name="Commentaire 4 7" xfId="13727"/>
    <cellStyle name="Commentaire 5" xfId="441"/>
    <cellStyle name="Commentaire 5 2" xfId="1142"/>
    <cellStyle name="Commentaire 5 2 2" xfId="2374"/>
    <cellStyle name="Commentaire 5 2 2 2" xfId="5016"/>
    <cellStyle name="Commentaire 5 2 2 2 2" xfId="10297"/>
    <cellStyle name="Commentaire 5 2 2 2 2 2" xfId="13755"/>
    <cellStyle name="Commentaire 5 2 2 2 3" xfId="13754"/>
    <cellStyle name="Commentaire 5 2 2 3" xfId="7656"/>
    <cellStyle name="Commentaire 5 2 2 3 2" xfId="13756"/>
    <cellStyle name="Commentaire 5 2 2 4" xfId="13753"/>
    <cellStyle name="Commentaire 5 2 3" xfId="3784"/>
    <cellStyle name="Commentaire 5 2 3 2" xfId="9065"/>
    <cellStyle name="Commentaire 5 2 3 2 2" xfId="13758"/>
    <cellStyle name="Commentaire 5 2 3 3" xfId="13757"/>
    <cellStyle name="Commentaire 5 2 4" xfId="6424"/>
    <cellStyle name="Commentaire 5 2 4 2" xfId="13759"/>
    <cellStyle name="Commentaire 5 2 5" xfId="13752"/>
    <cellStyle name="Commentaire 5 3" xfId="1670"/>
    <cellStyle name="Commentaire 5 3 2" xfId="4312"/>
    <cellStyle name="Commentaire 5 3 2 2" xfId="9593"/>
    <cellStyle name="Commentaire 5 3 2 2 2" xfId="13762"/>
    <cellStyle name="Commentaire 5 3 2 3" xfId="13761"/>
    <cellStyle name="Commentaire 5 3 3" xfId="6952"/>
    <cellStyle name="Commentaire 5 3 3 2" xfId="13763"/>
    <cellStyle name="Commentaire 5 3 4" xfId="13760"/>
    <cellStyle name="Commentaire 5 4" xfId="3079"/>
    <cellStyle name="Commentaire 5 4 2" xfId="8361"/>
    <cellStyle name="Commentaire 5 4 2 2" xfId="13765"/>
    <cellStyle name="Commentaire 5 4 3" xfId="13764"/>
    <cellStyle name="Commentaire 5 5" xfId="5720"/>
    <cellStyle name="Commentaire 5 5 2" xfId="13766"/>
    <cellStyle name="Commentaire 5 6" xfId="13751"/>
    <cellStyle name="Commentaire 6" xfId="790"/>
    <cellStyle name="Commentaire 6 2" xfId="2022"/>
    <cellStyle name="Commentaire 6 2 2" xfId="4664"/>
    <cellStyle name="Commentaire 6 2 2 2" xfId="9945"/>
    <cellStyle name="Commentaire 6 2 2 2 2" xfId="13770"/>
    <cellStyle name="Commentaire 6 2 2 3" xfId="13769"/>
    <cellStyle name="Commentaire 6 2 3" xfId="7304"/>
    <cellStyle name="Commentaire 6 2 3 2" xfId="13771"/>
    <cellStyle name="Commentaire 6 2 4" xfId="13768"/>
    <cellStyle name="Commentaire 6 3" xfId="3432"/>
    <cellStyle name="Commentaire 6 3 2" xfId="8713"/>
    <cellStyle name="Commentaire 6 3 2 2" xfId="13773"/>
    <cellStyle name="Commentaire 6 3 3" xfId="13772"/>
    <cellStyle name="Commentaire 6 4" xfId="6072"/>
    <cellStyle name="Commentaire 6 4 2" xfId="13774"/>
    <cellStyle name="Commentaire 6 5" xfId="13767"/>
    <cellStyle name="Commentaire 7" xfId="1321"/>
    <cellStyle name="Commentaire 7 2" xfId="3963"/>
    <cellStyle name="Commentaire 7 2 2" xfId="9244"/>
    <cellStyle name="Commentaire 7 2 2 2" xfId="13777"/>
    <cellStyle name="Commentaire 7 2 3" xfId="13776"/>
    <cellStyle name="Commentaire 7 3" xfId="6603"/>
    <cellStyle name="Commentaire 7 3 2" xfId="13778"/>
    <cellStyle name="Commentaire 7 4" xfId="13775"/>
    <cellStyle name="Commentaire 8" xfId="2550"/>
    <cellStyle name="Commentaire 8 2" xfId="5192"/>
    <cellStyle name="Commentaire 8 2 2" xfId="10473"/>
    <cellStyle name="Commentaire 8 2 2 2" xfId="13781"/>
    <cellStyle name="Commentaire 8 2 3" xfId="13780"/>
    <cellStyle name="Commentaire 8 3" xfId="7832"/>
    <cellStyle name="Commentaire 8 3 2" xfId="13782"/>
    <cellStyle name="Commentaire 8 4" xfId="13779"/>
    <cellStyle name="Commentaire 9" xfId="2726"/>
    <cellStyle name="Commentaire 9 2" xfId="8008"/>
    <cellStyle name="Commentaire 9 2 2" xfId="13784"/>
    <cellStyle name="Commentaire 9 3" xfId="13783"/>
    <cellStyle name="Entrée" xfId="15" builtinId="20" customBuiltin="1"/>
    <cellStyle name="Excel Built-in Normal" xfId="60"/>
    <cellStyle name="Insatisfaisant" xfId="13" builtinId="27" customBuiltin="1"/>
    <cellStyle name="Insatisfaisant 2" xfId="75"/>
    <cellStyle name="Insatisfaisant 2 2" xfId="13785"/>
    <cellStyle name="Lien hypertexte 2" xfId="261"/>
    <cellStyle name="Lien hypertexte 2 2" xfId="13786"/>
    <cellStyle name="Lien hypertexte 3" xfId="13787"/>
    <cellStyle name="Neutre" xfId="14" builtinId="28" customBuiltin="1"/>
    <cellStyle name="Neutre 2" xfId="76"/>
    <cellStyle name="Neutre 2 2" xfId="13788"/>
    <cellStyle name="Normal" xfId="0" builtinId="0"/>
    <cellStyle name="Normal 10" xfId="144"/>
    <cellStyle name="Normal 10 10" xfId="10656"/>
    <cellStyle name="Normal 10 10 2" xfId="13790"/>
    <cellStyle name="Normal 10 11" xfId="13789"/>
    <cellStyle name="Normal 10 2" xfId="227"/>
    <cellStyle name="Normal 10 2 2" xfId="411"/>
    <cellStyle name="Normal 10 2 2 2" xfId="760"/>
    <cellStyle name="Normal 10 2 2 2 2" xfId="1992"/>
    <cellStyle name="Normal 10 2 2 2 2 2" xfId="4634"/>
    <cellStyle name="Normal 10 2 2 2 2 2 2" xfId="9915"/>
    <cellStyle name="Normal 10 2 2 2 2 2 2 2" xfId="13796"/>
    <cellStyle name="Normal 10 2 2 2 2 2 3" xfId="13795"/>
    <cellStyle name="Normal 10 2 2 2 2 3" xfId="7274"/>
    <cellStyle name="Normal 10 2 2 2 2 3 2" xfId="13797"/>
    <cellStyle name="Normal 10 2 2 2 2 4" xfId="13794"/>
    <cellStyle name="Normal 10 2 2 2 3" xfId="3402"/>
    <cellStyle name="Normal 10 2 2 2 3 2" xfId="8683"/>
    <cellStyle name="Normal 10 2 2 2 3 2 2" xfId="13799"/>
    <cellStyle name="Normal 10 2 2 2 3 3" xfId="13798"/>
    <cellStyle name="Normal 10 2 2 2 4" xfId="6042"/>
    <cellStyle name="Normal 10 2 2 2 4 2" xfId="13800"/>
    <cellStyle name="Normal 10 2 2 2 5" xfId="13793"/>
    <cellStyle name="Normal 10 2 2 3" xfId="1112"/>
    <cellStyle name="Normal 10 2 2 3 2" xfId="2344"/>
    <cellStyle name="Normal 10 2 2 3 2 2" xfId="4986"/>
    <cellStyle name="Normal 10 2 2 3 2 2 2" xfId="10267"/>
    <cellStyle name="Normal 10 2 2 3 2 2 2 2" xfId="13804"/>
    <cellStyle name="Normal 10 2 2 3 2 2 3" xfId="13803"/>
    <cellStyle name="Normal 10 2 2 3 2 3" xfId="7626"/>
    <cellStyle name="Normal 10 2 2 3 2 3 2" xfId="13805"/>
    <cellStyle name="Normal 10 2 2 3 2 4" xfId="13802"/>
    <cellStyle name="Normal 10 2 2 3 3" xfId="3754"/>
    <cellStyle name="Normal 10 2 2 3 3 2" xfId="9035"/>
    <cellStyle name="Normal 10 2 2 3 3 2 2" xfId="13807"/>
    <cellStyle name="Normal 10 2 2 3 3 3" xfId="13806"/>
    <cellStyle name="Normal 10 2 2 3 4" xfId="6394"/>
    <cellStyle name="Normal 10 2 2 3 4 2" xfId="13808"/>
    <cellStyle name="Normal 10 2 2 3 5" xfId="13801"/>
    <cellStyle name="Normal 10 2 2 4" xfId="1640"/>
    <cellStyle name="Normal 10 2 2 4 2" xfId="4282"/>
    <cellStyle name="Normal 10 2 2 4 2 2" xfId="9563"/>
    <cellStyle name="Normal 10 2 2 4 2 2 2" xfId="13811"/>
    <cellStyle name="Normal 10 2 2 4 2 3" xfId="13810"/>
    <cellStyle name="Normal 10 2 2 4 3" xfId="6922"/>
    <cellStyle name="Normal 10 2 2 4 3 2" xfId="13812"/>
    <cellStyle name="Normal 10 2 2 4 4" xfId="13809"/>
    <cellStyle name="Normal 10 2 2 5" xfId="3049"/>
    <cellStyle name="Normal 10 2 2 5 2" xfId="8331"/>
    <cellStyle name="Normal 10 2 2 5 2 2" xfId="13814"/>
    <cellStyle name="Normal 10 2 2 5 3" xfId="13813"/>
    <cellStyle name="Normal 10 2 2 6" xfId="5690"/>
    <cellStyle name="Normal 10 2 2 6 2" xfId="13815"/>
    <cellStyle name="Normal 10 2 2 7" xfId="13792"/>
    <cellStyle name="Normal 10 2 3" xfId="583"/>
    <cellStyle name="Normal 10 2 3 2" xfId="1288"/>
    <cellStyle name="Normal 10 2 3 2 2" xfId="2520"/>
    <cellStyle name="Normal 10 2 3 2 2 2" xfId="5162"/>
    <cellStyle name="Normal 10 2 3 2 2 2 2" xfId="10443"/>
    <cellStyle name="Normal 10 2 3 2 2 2 2 2" xfId="13820"/>
    <cellStyle name="Normal 10 2 3 2 2 2 3" xfId="13819"/>
    <cellStyle name="Normal 10 2 3 2 2 3" xfId="7802"/>
    <cellStyle name="Normal 10 2 3 2 2 3 2" xfId="13821"/>
    <cellStyle name="Normal 10 2 3 2 2 4" xfId="13818"/>
    <cellStyle name="Normal 10 2 3 2 3" xfId="3930"/>
    <cellStyle name="Normal 10 2 3 2 3 2" xfId="9211"/>
    <cellStyle name="Normal 10 2 3 2 3 2 2" xfId="13823"/>
    <cellStyle name="Normal 10 2 3 2 3 3" xfId="13822"/>
    <cellStyle name="Normal 10 2 3 2 4" xfId="6570"/>
    <cellStyle name="Normal 10 2 3 2 4 2" xfId="13824"/>
    <cellStyle name="Normal 10 2 3 2 5" xfId="13817"/>
    <cellStyle name="Normal 10 2 3 3" xfId="1816"/>
    <cellStyle name="Normal 10 2 3 3 2" xfId="4458"/>
    <cellStyle name="Normal 10 2 3 3 2 2" xfId="9739"/>
    <cellStyle name="Normal 10 2 3 3 2 2 2" xfId="13827"/>
    <cellStyle name="Normal 10 2 3 3 2 3" xfId="13826"/>
    <cellStyle name="Normal 10 2 3 3 3" xfId="7098"/>
    <cellStyle name="Normal 10 2 3 3 3 2" xfId="13828"/>
    <cellStyle name="Normal 10 2 3 3 4" xfId="13825"/>
    <cellStyle name="Normal 10 2 3 4" xfId="3225"/>
    <cellStyle name="Normal 10 2 3 4 2" xfId="8507"/>
    <cellStyle name="Normal 10 2 3 4 2 2" xfId="13830"/>
    <cellStyle name="Normal 10 2 3 4 3" xfId="13829"/>
    <cellStyle name="Normal 10 2 3 5" xfId="5866"/>
    <cellStyle name="Normal 10 2 3 5 2" xfId="13831"/>
    <cellStyle name="Normal 10 2 3 6" xfId="13816"/>
    <cellStyle name="Normal 10 2 4" xfId="936"/>
    <cellStyle name="Normal 10 2 4 2" xfId="2168"/>
    <cellStyle name="Normal 10 2 4 2 2" xfId="4810"/>
    <cellStyle name="Normal 10 2 4 2 2 2" xfId="10091"/>
    <cellStyle name="Normal 10 2 4 2 2 2 2" xfId="13835"/>
    <cellStyle name="Normal 10 2 4 2 2 3" xfId="13834"/>
    <cellStyle name="Normal 10 2 4 2 3" xfId="7450"/>
    <cellStyle name="Normal 10 2 4 2 3 2" xfId="13836"/>
    <cellStyle name="Normal 10 2 4 2 4" xfId="13833"/>
    <cellStyle name="Normal 10 2 4 3" xfId="3578"/>
    <cellStyle name="Normal 10 2 4 3 2" xfId="8859"/>
    <cellStyle name="Normal 10 2 4 3 2 2" xfId="13838"/>
    <cellStyle name="Normal 10 2 4 3 3" xfId="13837"/>
    <cellStyle name="Normal 10 2 4 4" xfId="6218"/>
    <cellStyle name="Normal 10 2 4 4 2" xfId="13839"/>
    <cellStyle name="Normal 10 2 4 5" xfId="13832"/>
    <cellStyle name="Normal 10 2 5" xfId="1464"/>
    <cellStyle name="Normal 10 2 5 2" xfId="4106"/>
    <cellStyle name="Normal 10 2 5 2 2" xfId="9387"/>
    <cellStyle name="Normal 10 2 5 2 2 2" xfId="13842"/>
    <cellStyle name="Normal 10 2 5 2 3" xfId="13841"/>
    <cellStyle name="Normal 10 2 5 3" xfId="6746"/>
    <cellStyle name="Normal 10 2 5 3 2" xfId="13843"/>
    <cellStyle name="Normal 10 2 5 4" xfId="13840"/>
    <cellStyle name="Normal 10 2 6" xfId="2696"/>
    <cellStyle name="Normal 10 2 6 2" xfId="5338"/>
    <cellStyle name="Normal 10 2 6 2 2" xfId="10619"/>
    <cellStyle name="Normal 10 2 6 2 2 2" xfId="13846"/>
    <cellStyle name="Normal 10 2 6 2 3" xfId="13845"/>
    <cellStyle name="Normal 10 2 6 3" xfId="7978"/>
    <cellStyle name="Normal 10 2 6 3 2" xfId="13847"/>
    <cellStyle name="Normal 10 2 6 4" xfId="13844"/>
    <cellStyle name="Normal 10 2 7" xfId="2873"/>
    <cellStyle name="Normal 10 2 7 2" xfId="8155"/>
    <cellStyle name="Normal 10 2 7 2 2" xfId="13849"/>
    <cellStyle name="Normal 10 2 7 3" xfId="13848"/>
    <cellStyle name="Normal 10 2 8" xfId="5514"/>
    <cellStyle name="Normal 10 2 8 2" xfId="13850"/>
    <cellStyle name="Normal 10 2 9" xfId="13791"/>
    <cellStyle name="Normal 10 3" xfId="324"/>
    <cellStyle name="Normal 10 3 2" xfId="673"/>
    <cellStyle name="Normal 10 3 2 2" xfId="1905"/>
    <cellStyle name="Normal 10 3 2 2 2" xfId="4547"/>
    <cellStyle name="Normal 10 3 2 2 2 2" xfId="9828"/>
    <cellStyle name="Normal 10 3 2 2 2 2 2" xfId="13855"/>
    <cellStyle name="Normal 10 3 2 2 2 3" xfId="13854"/>
    <cellStyle name="Normal 10 3 2 2 3" xfId="7187"/>
    <cellStyle name="Normal 10 3 2 2 3 2" xfId="13856"/>
    <cellStyle name="Normal 10 3 2 2 4" xfId="13853"/>
    <cellStyle name="Normal 10 3 2 3" xfId="3315"/>
    <cellStyle name="Normal 10 3 2 3 2" xfId="8596"/>
    <cellStyle name="Normal 10 3 2 3 2 2" xfId="13858"/>
    <cellStyle name="Normal 10 3 2 3 3" xfId="13857"/>
    <cellStyle name="Normal 10 3 2 4" xfId="5955"/>
    <cellStyle name="Normal 10 3 2 4 2" xfId="13859"/>
    <cellStyle name="Normal 10 3 2 5" xfId="13852"/>
    <cellStyle name="Normal 10 3 3" xfId="1025"/>
    <cellStyle name="Normal 10 3 3 2" xfId="2257"/>
    <cellStyle name="Normal 10 3 3 2 2" xfId="4899"/>
    <cellStyle name="Normal 10 3 3 2 2 2" xfId="10180"/>
    <cellStyle name="Normal 10 3 3 2 2 2 2" xfId="13863"/>
    <cellStyle name="Normal 10 3 3 2 2 3" xfId="13862"/>
    <cellStyle name="Normal 10 3 3 2 3" xfId="7539"/>
    <cellStyle name="Normal 10 3 3 2 3 2" xfId="13864"/>
    <cellStyle name="Normal 10 3 3 2 4" xfId="13861"/>
    <cellStyle name="Normal 10 3 3 3" xfId="3667"/>
    <cellStyle name="Normal 10 3 3 3 2" xfId="8948"/>
    <cellStyle name="Normal 10 3 3 3 2 2" xfId="13866"/>
    <cellStyle name="Normal 10 3 3 3 3" xfId="13865"/>
    <cellStyle name="Normal 10 3 3 4" xfId="6307"/>
    <cellStyle name="Normal 10 3 3 4 2" xfId="13867"/>
    <cellStyle name="Normal 10 3 3 5" xfId="13860"/>
    <cellStyle name="Normal 10 3 4" xfId="1553"/>
    <cellStyle name="Normal 10 3 4 2" xfId="4195"/>
    <cellStyle name="Normal 10 3 4 2 2" xfId="9476"/>
    <cellStyle name="Normal 10 3 4 2 2 2" xfId="13870"/>
    <cellStyle name="Normal 10 3 4 2 3" xfId="13869"/>
    <cellStyle name="Normal 10 3 4 3" xfId="6835"/>
    <cellStyle name="Normal 10 3 4 3 2" xfId="13871"/>
    <cellStyle name="Normal 10 3 4 4" xfId="13868"/>
    <cellStyle name="Normal 10 3 5" xfId="2962"/>
    <cellStyle name="Normal 10 3 5 2" xfId="8244"/>
    <cellStyle name="Normal 10 3 5 2 2" xfId="13873"/>
    <cellStyle name="Normal 10 3 5 3" xfId="13872"/>
    <cellStyle name="Normal 10 3 6" xfId="5603"/>
    <cellStyle name="Normal 10 3 6 2" xfId="13874"/>
    <cellStyle name="Normal 10 3 7" xfId="13851"/>
    <cellStyle name="Normal 10 4" xfId="498"/>
    <cellStyle name="Normal 10 4 2" xfId="1201"/>
    <cellStyle name="Normal 10 4 2 2" xfId="2433"/>
    <cellStyle name="Normal 10 4 2 2 2" xfId="5075"/>
    <cellStyle name="Normal 10 4 2 2 2 2" xfId="10356"/>
    <cellStyle name="Normal 10 4 2 2 2 2 2" xfId="13879"/>
    <cellStyle name="Normal 10 4 2 2 2 3" xfId="13878"/>
    <cellStyle name="Normal 10 4 2 2 3" xfId="7715"/>
    <cellStyle name="Normal 10 4 2 2 3 2" xfId="13880"/>
    <cellStyle name="Normal 10 4 2 2 4" xfId="13877"/>
    <cellStyle name="Normal 10 4 2 3" xfId="3843"/>
    <cellStyle name="Normal 10 4 2 3 2" xfId="9124"/>
    <cellStyle name="Normal 10 4 2 3 2 2" xfId="13882"/>
    <cellStyle name="Normal 10 4 2 3 3" xfId="13881"/>
    <cellStyle name="Normal 10 4 2 4" xfId="6483"/>
    <cellStyle name="Normal 10 4 2 4 2" xfId="13883"/>
    <cellStyle name="Normal 10 4 2 5" xfId="13876"/>
    <cellStyle name="Normal 10 4 3" xfId="1729"/>
    <cellStyle name="Normal 10 4 3 2" xfId="4371"/>
    <cellStyle name="Normal 10 4 3 2 2" xfId="9652"/>
    <cellStyle name="Normal 10 4 3 2 2 2" xfId="13886"/>
    <cellStyle name="Normal 10 4 3 2 3" xfId="13885"/>
    <cellStyle name="Normal 10 4 3 3" xfId="7011"/>
    <cellStyle name="Normal 10 4 3 3 2" xfId="13887"/>
    <cellStyle name="Normal 10 4 3 4" xfId="13884"/>
    <cellStyle name="Normal 10 4 4" xfId="3138"/>
    <cellStyle name="Normal 10 4 4 2" xfId="8420"/>
    <cellStyle name="Normal 10 4 4 2 2" xfId="13889"/>
    <cellStyle name="Normal 10 4 4 3" xfId="13888"/>
    <cellStyle name="Normal 10 4 5" xfId="5779"/>
    <cellStyle name="Normal 10 4 5 2" xfId="13890"/>
    <cellStyle name="Normal 10 4 6" xfId="13875"/>
    <cellStyle name="Normal 10 5" xfId="849"/>
    <cellStyle name="Normal 10 5 2" xfId="2081"/>
    <cellStyle name="Normal 10 5 2 2" xfId="4723"/>
    <cellStyle name="Normal 10 5 2 2 2" xfId="10004"/>
    <cellStyle name="Normal 10 5 2 2 2 2" xfId="13894"/>
    <cellStyle name="Normal 10 5 2 2 3" xfId="13893"/>
    <cellStyle name="Normal 10 5 2 3" xfId="7363"/>
    <cellStyle name="Normal 10 5 2 3 2" xfId="13895"/>
    <cellStyle name="Normal 10 5 2 4" xfId="13892"/>
    <cellStyle name="Normal 10 5 3" xfId="3491"/>
    <cellStyle name="Normal 10 5 3 2" xfId="8772"/>
    <cellStyle name="Normal 10 5 3 2 2" xfId="13897"/>
    <cellStyle name="Normal 10 5 3 3" xfId="13896"/>
    <cellStyle name="Normal 10 5 4" xfId="6131"/>
    <cellStyle name="Normal 10 5 4 2" xfId="13898"/>
    <cellStyle name="Normal 10 5 5" xfId="13891"/>
    <cellStyle name="Normal 10 6" xfId="1377"/>
    <cellStyle name="Normal 10 6 2" xfId="4019"/>
    <cellStyle name="Normal 10 6 2 2" xfId="9300"/>
    <cellStyle name="Normal 10 6 2 2 2" xfId="13901"/>
    <cellStyle name="Normal 10 6 2 3" xfId="13900"/>
    <cellStyle name="Normal 10 6 3" xfId="6659"/>
    <cellStyle name="Normal 10 6 3 2" xfId="13902"/>
    <cellStyle name="Normal 10 6 4" xfId="13899"/>
    <cellStyle name="Normal 10 7" xfId="2609"/>
    <cellStyle name="Normal 10 7 2" xfId="5251"/>
    <cellStyle name="Normal 10 7 2 2" xfId="10532"/>
    <cellStyle name="Normal 10 7 2 2 2" xfId="13905"/>
    <cellStyle name="Normal 10 7 2 3" xfId="13904"/>
    <cellStyle name="Normal 10 7 3" xfId="7891"/>
    <cellStyle name="Normal 10 7 3 2" xfId="13906"/>
    <cellStyle name="Normal 10 7 4" xfId="13903"/>
    <cellStyle name="Normal 10 8" xfId="2786"/>
    <cellStyle name="Normal 10 8 2" xfId="8068"/>
    <cellStyle name="Normal 10 8 2 2" xfId="13908"/>
    <cellStyle name="Normal 10 8 3" xfId="13907"/>
    <cellStyle name="Normal 10 9" xfId="5427"/>
    <cellStyle name="Normal 10 9 2" xfId="13909"/>
    <cellStyle name="Normal 11" xfId="167"/>
    <cellStyle name="Normal 11 2" xfId="256"/>
    <cellStyle name="Normal 11 2 2" xfId="13911"/>
    <cellStyle name="Normal 11 3" xfId="13910"/>
    <cellStyle name="Normal 12" xfId="168"/>
    <cellStyle name="Normal 12 2" xfId="353"/>
    <cellStyle name="Normal 12 2 2" xfId="702"/>
    <cellStyle name="Normal 12 2 2 2" xfId="1934"/>
    <cellStyle name="Normal 12 2 2 2 2" xfId="4576"/>
    <cellStyle name="Normal 12 2 2 2 2 2" xfId="9857"/>
    <cellStyle name="Normal 12 2 2 2 2 2 2" xfId="13917"/>
    <cellStyle name="Normal 12 2 2 2 2 3" xfId="13916"/>
    <cellStyle name="Normal 12 2 2 2 3" xfId="7216"/>
    <cellStyle name="Normal 12 2 2 2 3 2" xfId="13918"/>
    <cellStyle name="Normal 12 2 2 2 4" xfId="13915"/>
    <cellStyle name="Normal 12 2 2 3" xfId="3344"/>
    <cellStyle name="Normal 12 2 2 3 2" xfId="8625"/>
    <cellStyle name="Normal 12 2 2 3 2 2" xfId="13920"/>
    <cellStyle name="Normal 12 2 2 3 3" xfId="13919"/>
    <cellStyle name="Normal 12 2 2 4" xfId="5984"/>
    <cellStyle name="Normal 12 2 2 4 2" xfId="13921"/>
    <cellStyle name="Normal 12 2 2 5" xfId="13914"/>
    <cellStyle name="Normal 12 2 3" xfId="1054"/>
    <cellStyle name="Normal 12 2 3 2" xfId="2286"/>
    <cellStyle name="Normal 12 2 3 2 2" xfId="4928"/>
    <cellStyle name="Normal 12 2 3 2 2 2" xfId="10209"/>
    <cellStyle name="Normal 12 2 3 2 2 2 2" xfId="13925"/>
    <cellStyle name="Normal 12 2 3 2 2 3" xfId="13924"/>
    <cellStyle name="Normal 12 2 3 2 3" xfId="7568"/>
    <cellStyle name="Normal 12 2 3 2 3 2" xfId="13926"/>
    <cellStyle name="Normal 12 2 3 2 4" xfId="13923"/>
    <cellStyle name="Normal 12 2 3 3" xfId="3696"/>
    <cellStyle name="Normal 12 2 3 3 2" xfId="8977"/>
    <cellStyle name="Normal 12 2 3 3 2 2" xfId="13928"/>
    <cellStyle name="Normal 12 2 3 3 3" xfId="13927"/>
    <cellStyle name="Normal 12 2 3 4" xfId="6336"/>
    <cellStyle name="Normal 12 2 3 4 2" xfId="13929"/>
    <cellStyle name="Normal 12 2 3 5" xfId="13922"/>
    <cellStyle name="Normal 12 2 4" xfId="1582"/>
    <cellStyle name="Normal 12 2 4 2" xfId="4224"/>
    <cellStyle name="Normal 12 2 4 2 2" xfId="9505"/>
    <cellStyle name="Normal 12 2 4 2 2 2" xfId="13932"/>
    <cellStyle name="Normal 12 2 4 2 3" xfId="13931"/>
    <cellStyle name="Normal 12 2 4 3" xfId="6864"/>
    <cellStyle name="Normal 12 2 4 3 2" xfId="13933"/>
    <cellStyle name="Normal 12 2 4 4" xfId="13930"/>
    <cellStyle name="Normal 12 2 5" xfId="2991"/>
    <cellStyle name="Normal 12 2 5 2" xfId="8273"/>
    <cellStyle name="Normal 12 2 5 2 2" xfId="13935"/>
    <cellStyle name="Normal 12 2 5 3" xfId="13934"/>
    <cellStyle name="Normal 12 2 6" xfId="5632"/>
    <cellStyle name="Normal 12 2 6 2" xfId="13936"/>
    <cellStyle name="Normal 12 2 7" xfId="13913"/>
    <cellStyle name="Normal 12 3" xfId="527"/>
    <cellStyle name="Normal 12 3 2" xfId="1230"/>
    <cellStyle name="Normal 12 3 2 2" xfId="2462"/>
    <cellStyle name="Normal 12 3 2 2 2" xfId="5104"/>
    <cellStyle name="Normal 12 3 2 2 2 2" xfId="10385"/>
    <cellStyle name="Normal 12 3 2 2 2 2 2" xfId="13941"/>
    <cellStyle name="Normal 12 3 2 2 2 3" xfId="13940"/>
    <cellStyle name="Normal 12 3 2 2 3" xfId="7744"/>
    <cellStyle name="Normal 12 3 2 2 3 2" xfId="13942"/>
    <cellStyle name="Normal 12 3 2 2 4" xfId="13939"/>
    <cellStyle name="Normal 12 3 2 3" xfId="3872"/>
    <cellStyle name="Normal 12 3 2 3 2" xfId="9153"/>
    <cellStyle name="Normal 12 3 2 3 2 2" xfId="13944"/>
    <cellStyle name="Normal 12 3 2 3 3" xfId="13943"/>
    <cellStyle name="Normal 12 3 2 4" xfId="6512"/>
    <cellStyle name="Normal 12 3 2 4 2" xfId="13945"/>
    <cellStyle name="Normal 12 3 2 5" xfId="13938"/>
    <cellStyle name="Normal 12 3 3" xfId="1758"/>
    <cellStyle name="Normal 12 3 3 2" xfId="4400"/>
    <cellStyle name="Normal 12 3 3 2 2" xfId="9681"/>
    <cellStyle name="Normal 12 3 3 2 2 2" xfId="13948"/>
    <cellStyle name="Normal 12 3 3 2 3" xfId="13947"/>
    <cellStyle name="Normal 12 3 3 3" xfId="7040"/>
    <cellStyle name="Normal 12 3 3 3 2" xfId="13949"/>
    <cellStyle name="Normal 12 3 3 4" xfId="13946"/>
    <cellStyle name="Normal 12 3 4" xfId="3167"/>
    <cellStyle name="Normal 12 3 4 2" xfId="8449"/>
    <cellStyle name="Normal 12 3 4 2 2" xfId="13951"/>
    <cellStyle name="Normal 12 3 4 3" xfId="13950"/>
    <cellStyle name="Normal 12 3 5" xfId="5808"/>
    <cellStyle name="Normal 12 3 5 2" xfId="13952"/>
    <cellStyle name="Normal 12 3 6" xfId="13937"/>
    <cellStyle name="Normal 12 4" xfId="878"/>
    <cellStyle name="Normal 12 4 2" xfId="2110"/>
    <cellStyle name="Normal 12 4 2 2" xfId="4752"/>
    <cellStyle name="Normal 12 4 2 2 2" xfId="10033"/>
    <cellStyle name="Normal 12 4 2 2 2 2" xfId="13956"/>
    <cellStyle name="Normal 12 4 2 2 3" xfId="13955"/>
    <cellStyle name="Normal 12 4 2 3" xfId="7392"/>
    <cellStyle name="Normal 12 4 2 3 2" xfId="13957"/>
    <cellStyle name="Normal 12 4 2 4" xfId="13954"/>
    <cellStyle name="Normal 12 4 3" xfId="3520"/>
    <cellStyle name="Normal 12 4 3 2" xfId="8801"/>
    <cellStyle name="Normal 12 4 3 2 2" xfId="13959"/>
    <cellStyle name="Normal 12 4 3 3" xfId="13958"/>
    <cellStyle name="Normal 12 4 4" xfId="6160"/>
    <cellStyle name="Normal 12 4 4 2" xfId="13960"/>
    <cellStyle name="Normal 12 4 5" xfId="13953"/>
    <cellStyle name="Normal 12 5" xfId="1406"/>
    <cellStyle name="Normal 12 5 2" xfId="4048"/>
    <cellStyle name="Normal 12 5 2 2" xfId="9329"/>
    <cellStyle name="Normal 12 5 2 2 2" xfId="13963"/>
    <cellStyle name="Normal 12 5 2 3" xfId="13962"/>
    <cellStyle name="Normal 12 5 3" xfId="6688"/>
    <cellStyle name="Normal 12 5 3 2" xfId="13964"/>
    <cellStyle name="Normal 12 5 4" xfId="13961"/>
    <cellStyle name="Normal 12 6" xfId="2638"/>
    <cellStyle name="Normal 12 6 2" xfId="5280"/>
    <cellStyle name="Normal 12 6 2 2" xfId="10561"/>
    <cellStyle name="Normal 12 6 2 2 2" xfId="13967"/>
    <cellStyle name="Normal 12 6 2 3" xfId="13966"/>
    <cellStyle name="Normal 12 6 3" xfId="7920"/>
    <cellStyle name="Normal 12 6 3 2" xfId="13968"/>
    <cellStyle name="Normal 12 6 4" xfId="13965"/>
    <cellStyle name="Normal 12 7" xfId="2815"/>
    <cellStyle name="Normal 12 7 2" xfId="8097"/>
    <cellStyle name="Normal 12 7 2 2" xfId="13970"/>
    <cellStyle name="Normal 12 7 3" xfId="13969"/>
    <cellStyle name="Normal 12 8" xfId="5456"/>
    <cellStyle name="Normal 12 8 2" xfId="13971"/>
    <cellStyle name="Normal 12 9" xfId="13912"/>
    <cellStyle name="Normal 13" xfId="265"/>
    <cellStyle name="Normal 13 2" xfId="613"/>
    <cellStyle name="Normal 13 2 2" xfId="1845"/>
    <cellStyle name="Normal 13 2 2 2" xfId="4487"/>
    <cellStyle name="Normal 13 2 2 2 2" xfId="9768"/>
    <cellStyle name="Normal 13 2 2 2 2 2" xfId="13976"/>
    <cellStyle name="Normal 13 2 2 2 3" xfId="13975"/>
    <cellStyle name="Normal 13 2 2 3" xfId="7127"/>
    <cellStyle name="Normal 13 2 2 3 2" xfId="13977"/>
    <cellStyle name="Normal 13 2 2 4" xfId="13974"/>
    <cellStyle name="Normal 13 2 3" xfId="3255"/>
    <cellStyle name="Normal 13 2 3 2" xfId="8536"/>
    <cellStyle name="Normal 13 2 3 2 2" xfId="13979"/>
    <cellStyle name="Normal 13 2 3 3" xfId="13978"/>
    <cellStyle name="Normal 13 2 4" xfId="5895"/>
    <cellStyle name="Normal 13 2 4 2" xfId="13980"/>
    <cellStyle name="Normal 13 2 5" xfId="13973"/>
    <cellStyle name="Normal 13 3" xfId="965"/>
    <cellStyle name="Normal 13 3 2" xfId="2197"/>
    <cellStyle name="Normal 13 3 2 2" xfId="4839"/>
    <cellStyle name="Normal 13 3 2 2 2" xfId="10120"/>
    <cellStyle name="Normal 13 3 2 2 2 2" xfId="13984"/>
    <cellStyle name="Normal 13 3 2 2 3" xfId="13983"/>
    <cellStyle name="Normal 13 3 2 3" xfId="7479"/>
    <cellStyle name="Normal 13 3 2 3 2" xfId="13985"/>
    <cellStyle name="Normal 13 3 2 4" xfId="13982"/>
    <cellStyle name="Normal 13 3 3" xfId="3607"/>
    <cellStyle name="Normal 13 3 3 2" xfId="8888"/>
    <cellStyle name="Normal 13 3 3 2 2" xfId="13987"/>
    <cellStyle name="Normal 13 3 3 3" xfId="13986"/>
    <cellStyle name="Normal 13 3 4" xfId="6247"/>
    <cellStyle name="Normal 13 3 4 2" xfId="13988"/>
    <cellStyle name="Normal 13 3 5" xfId="13981"/>
    <cellStyle name="Normal 13 4" xfId="1493"/>
    <cellStyle name="Normal 13 4 2" xfId="4135"/>
    <cellStyle name="Normal 13 4 2 2" xfId="9416"/>
    <cellStyle name="Normal 13 4 2 2 2" xfId="13991"/>
    <cellStyle name="Normal 13 4 2 3" xfId="13990"/>
    <cellStyle name="Normal 13 4 3" xfId="6775"/>
    <cellStyle name="Normal 13 4 3 2" xfId="13992"/>
    <cellStyle name="Normal 13 4 4" xfId="13989"/>
    <cellStyle name="Normal 13 5" xfId="2902"/>
    <cellStyle name="Normal 13 5 2" xfId="8184"/>
    <cellStyle name="Normal 13 5 2 2" xfId="13994"/>
    <cellStyle name="Normal 13 5 3" xfId="13993"/>
    <cellStyle name="Normal 13 6" xfId="5543"/>
    <cellStyle name="Normal 13 6 2" xfId="13995"/>
    <cellStyle name="Normal 13 7" xfId="13972"/>
    <cellStyle name="Normal 14" xfId="440"/>
    <cellStyle name="Normal 14 2" xfId="1141"/>
    <cellStyle name="Normal 14 2 2" xfId="2373"/>
    <cellStyle name="Normal 14 2 2 2" xfId="5015"/>
    <cellStyle name="Normal 14 2 2 2 2" xfId="10296"/>
    <cellStyle name="Normal 14 2 2 2 2 2" xfId="14000"/>
    <cellStyle name="Normal 14 2 2 2 3" xfId="13999"/>
    <cellStyle name="Normal 14 2 2 3" xfId="7655"/>
    <cellStyle name="Normal 14 2 2 3 2" xfId="14001"/>
    <cellStyle name="Normal 14 2 2 4" xfId="13998"/>
    <cellStyle name="Normal 14 2 3" xfId="3783"/>
    <cellStyle name="Normal 14 2 3 2" xfId="9064"/>
    <cellStyle name="Normal 14 2 3 2 2" xfId="14003"/>
    <cellStyle name="Normal 14 2 3 3" xfId="14002"/>
    <cellStyle name="Normal 14 2 4" xfId="6423"/>
    <cellStyle name="Normal 14 2 4 2" xfId="14004"/>
    <cellStyle name="Normal 14 2 5" xfId="13997"/>
    <cellStyle name="Normal 14 3" xfId="1669"/>
    <cellStyle name="Normal 14 3 2" xfId="4311"/>
    <cellStyle name="Normal 14 3 2 2" xfId="9592"/>
    <cellStyle name="Normal 14 3 2 2 2" xfId="14007"/>
    <cellStyle name="Normal 14 3 2 3" xfId="14006"/>
    <cellStyle name="Normal 14 3 3" xfId="6951"/>
    <cellStyle name="Normal 14 3 3 2" xfId="14008"/>
    <cellStyle name="Normal 14 3 4" xfId="14005"/>
    <cellStyle name="Normal 14 4" xfId="3078"/>
    <cellStyle name="Normal 14 4 2" xfId="8360"/>
    <cellStyle name="Normal 14 4 2 2" xfId="14010"/>
    <cellStyle name="Normal 14 4 3" xfId="14009"/>
    <cellStyle name="Normal 14 5" xfId="5719"/>
    <cellStyle name="Normal 14 5 2" xfId="14011"/>
    <cellStyle name="Normal 14 6" xfId="13996"/>
    <cellStyle name="Normal 15" xfId="612"/>
    <cellStyle name="Normal 15 2" xfId="3254"/>
    <cellStyle name="Normal 15 2 2" xfId="14013"/>
    <cellStyle name="Normal 15 3" xfId="2755"/>
    <cellStyle name="Normal 15 3 2" xfId="8037"/>
    <cellStyle name="Normal 15 3 2 2" xfId="14015"/>
    <cellStyle name="Normal 15 3 3" xfId="14014"/>
    <cellStyle name="Normal 15 4" xfId="14012"/>
    <cellStyle name="Normal 16" xfId="789"/>
    <cellStyle name="Normal 16 2" xfId="2021"/>
    <cellStyle name="Normal 16 2 2" xfId="4663"/>
    <cellStyle name="Normal 16 2 2 2" xfId="9944"/>
    <cellStyle name="Normal 16 2 2 2 2" xfId="14019"/>
    <cellStyle name="Normal 16 2 2 3" xfId="14018"/>
    <cellStyle name="Normal 16 2 3" xfId="7303"/>
    <cellStyle name="Normal 16 2 3 2" xfId="14020"/>
    <cellStyle name="Normal 16 2 4" xfId="14017"/>
    <cellStyle name="Normal 16 3" xfId="3431"/>
    <cellStyle name="Normal 16 3 2" xfId="8712"/>
    <cellStyle name="Normal 16 3 2 2" xfId="14022"/>
    <cellStyle name="Normal 16 3 3" xfId="14021"/>
    <cellStyle name="Normal 16 4" xfId="6071"/>
    <cellStyle name="Normal 16 4 2" xfId="14023"/>
    <cellStyle name="Normal 16 5" xfId="14016"/>
    <cellStyle name="Normal 17" xfId="1317"/>
    <cellStyle name="Normal 17 2" xfId="3959"/>
    <cellStyle name="Normal 17 2 2" xfId="9240"/>
    <cellStyle name="Normal 17 2 2 2" xfId="14026"/>
    <cellStyle name="Normal 17 2 3" xfId="14025"/>
    <cellStyle name="Normal 17 3" xfId="6599"/>
    <cellStyle name="Normal 17 3 2" xfId="14027"/>
    <cellStyle name="Normal 17 4" xfId="14024"/>
    <cellStyle name="Normal 18" xfId="2549"/>
    <cellStyle name="Normal 18 2" xfId="5191"/>
    <cellStyle name="Normal 18 2 2" xfId="10649"/>
    <cellStyle name="Normal 18 2 2 2" xfId="14030"/>
    <cellStyle name="Normal 18 2 3" xfId="10472"/>
    <cellStyle name="Normal 18 2 3 2" xfId="14031"/>
    <cellStyle name="Normal 18 2 4" xfId="14029"/>
    <cellStyle name="Normal 18 3" xfId="10648"/>
    <cellStyle name="Normal 18 3 2" xfId="14032"/>
    <cellStyle name="Normal 18 4" xfId="7831"/>
    <cellStyle name="Normal 18 4 2" xfId="14033"/>
    <cellStyle name="Normal 18 5" xfId="14028"/>
    <cellStyle name="Normal 19" xfId="2725"/>
    <cellStyle name="Normal 19 2" xfId="8007"/>
    <cellStyle name="Normal 19 2 2" xfId="14035"/>
    <cellStyle name="Normal 19 3" xfId="14034"/>
    <cellStyle name="Normal 2" xfId="1"/>
    <cellStyle name="Normal 2 2" xfId="63"/>
    <cellStyle name="Normal 2 2 2" xfId="64"/>
    <cellStyle name="Normal 2 2 2 2" xfId="14038"/>
    <cellStyle name="Normal 2 2 3" xfId="14037"/>
    <cellStyle name="Normal 2 3" xfId="14036"/>
    <cellStyle name="Normal 20" xfId="5367"/>
    <cellStyle name="Normal 20 2" xfId="14039"/>
    <cellStyle name="Normal 21" xfId="264"/>
    <cellStyle name="Normal 21 2" xfId="10650"/>
    <cellStyle name="Normal 21 2 2" xfId="14041"/>
    <cellStyle name="Normal 21 3" xfId="14040"/>
    <cellStyle name="Normal 22" xfId="10663"/>
    <cellStyle name="Normal 3" xfId="2"/>
    <cellStyle name="Normal 3 10" xfId="10651"/>
    <cellStyle name="Normal 3 10 2" xfId="14043"/>
    <cellStyle name="Normal 3 11" xfId="14042"/>
    <cellStyle name="Normal 3 2" xfId="55"/>
    <cellStyle name="Normal 3 2 10" xfId="805"/>
    <cellStyle name="Normal 3 2 10 2" xfId="2037"/>
    <cellStyle name="Normal 3 2 10 2 2" xfId="4679"/>
    <cellStyle name="Normal 3 2 10 2 2 2" xfId="9960"/>
    <cellStyle name="Normal 3 2 10 2 2 2 2" xfId="14048"/>
    <cellStyle name="Normal 3 2 10 2 2 3" xfId="14047"/>
    <cellStyle name="Normal 3 2 10 2 3" xfId="7319"/>
    <cellStyle name="Normal 3 2 10 2 3 2" xfId="14049"/>
    <cellStyle name="Normal 3 2 10 2 4" xfId="14046"/>
    <cellStyle name="Normal 3 2 10 3" xfId="3447"/>
    <cellStyle name="Normal 3 2 10 3 2" xfId="8728"/>
    <cellStyle name="Normal 3 2 10 3 2 2" xfId="14051"/>
    <cellStyle name="Normal 3 2 10 3 3" xfId="14050"/>
    <cellStyle name="Normal 3 2 10 4" xfId="6087"/>
    <cellStyle name="Normal 3 2 10 4 2" xfId="14052"/>
    <cellStyle name="Normal 3 2 10 5" xfId="14045"/>
    <cellStyle name="Normal 3 2 11" xfId="1320"/>
    <cellStyle name="Normal 3 2 11 2" xfId="3962"/>
    <cellStyle name="Normal 3 2 11 2 2" xfId="9243"/>
    <cellStyle name="Normal 3 2 11 2 2 2" xfId="14055"/>
    <cellStyle name="Normal 3 2 11 2 3" xfId="14054"/>
    <cellStyle name="Normal 3 2 11 3" xfId="6602"/>
    <cellStyle name="Normal 3 2 11 3 2" xfId="14056"/>
    <cellStyle name="Normal 3 2 11 4" xfId="14053"/>
    <cellStyle name="Normal 3 2 12" xfId="2565"/>
    <cellStyle name="Normal 3 2 12 2" xfId="5207"/>
    <cellStyle name="Normal 3 2 12 2 2" xfId="10488"/>
    <cellStyle name="Normal 3 2 12 2 2 2" xfId="14059"/>
    <cellStyle name="Normal 3 2 12 2 3" xfId="14058"/>
    <cellStyle name="Normal 3 2 12 3" xfId="7847"/>
    <cellStyle name="Normal 3 2 12 3 2" xfId="14060"/>
    <cellStyle name="Normal 3 2 12 4" xfId="14057"/>
    <cellStyle name="Normal 3 2 13" xfId="2741"/>
    <cellStyle name="Normal 3 2 13 2" xfId="8023"/>
    <cellStyle name="Normal 3 2 13 2 2" xfId="14062"/>
    <cellStyle name="Normal 3 2 13 3" xfId="14061"/>
    <cellStyle name="Normal 3 2 14" xfId="5383"/>
    <cellStyle name="Normal 3 2 14 2" xfId="14063"/>
    <cellStyle name="Normal 3 2 15" xfId="14044"/>
    <cellStyle name="Normal 3 2 2" xfId="58"/>
    <cellStyle name="Normal 3 2 2 10" xfId="1336"/>
    <cellStyle name="Normal 3 2 2 10 2" xfId="3978"/>
    <cellStyle name="Normal 3 2 2 10 2 2" xfId="9259"/>
    <cellStyle name="Normal 3 2 2 10 2 2 2" xfId="14067"/>
    <cellStyle name="Normal 3 2 2 10 2 3" xfId="14066"/>
    <cellStyle name="Normal 3 2 2 10 3" xfId="6618"/>
    <cellStyle name="Normal 3 2 2 10 3 2" xfId="14068"/>
    <cellStyle name="Normal 3 2 2 10 4" xfId="14065"/>
    <cellStyle name="Normal 3 2 2 11" xfId="2568"/>
    <cellStyle name="Normal 3 2 2 11 2" xfId="5210"/>
    <cellStyle name="Normal 3 2 2 11 2 2" xfId="10491"/>
    <cellStyle name="Normal 3 2 2 11 2 2 2" xfId="14071"/>
    <cellStyle name="Normal 3 2 2 11 2 3" xfId="14070"/>
    <cellStyle name="Normal 3 2 2 11 3" xfId="7850"/>
    <cellStyle name="Normal 3 2 2 11 3 2" xfId="14072"/>
    <cellStyle name="Normal 3 2 2 11 4" xfId="14069"/>
    <cellStyle name="Normal 3 2 2 12" xfId="2744"/>
    <cellStyle name="Normal 3 2 2 12 2" xfId="8026"/>
    <cellStyle name="Normal 3 2 2 12 2 2" xfId="14074"/>
    <cellStyle name="Normal 3 2 2 12 3" xfId="14073"/>
    <cellStyle name="Normal 3 2 2 13" xfId="5386"/>
    <cellStyle name="Normal 3 2 2 13 2" xfId="14075"/>
    <cellStyle name="Normal 3 2 2 14" xfId="14064"/>
    <cellStyle name="Normal 3 2 2 2" xfId="112"/>
    <cellStyle name="Normal 3 2 2 2 10" xfId="2752"/>
    <cellStyle name="Normal 3 2 2 2 10 2" xfId="8034"/>
    <cellStyle name="Normal 3 2 2 2 10 2 2" xfId="14078"/>
    <cellStyle name="Normal 3 2 2 2 10 3" xfId="14077"/>
    <cellStyle name="Normal 3 2 2 2 11" xfId="5394"/>
    <cellStyle name="Normal 3 2 2 2 11 2" xfId="14079"/>
    <cellStyle name="Normal 3 2 2 2 12" xfId="14076"/>
    <cellStyle name="Normal 3 2 2 2 2" xfId="127"/>
    <cellStyle name="Normal 3 2 2 2 2 10" xfId="14080"/>
    <cellStyle name="Normal 3 2 2 2 2 2" xfId="210"/>
    <cellStyle name="Normal 3 2 2 2 2 2 2" xfId="394"/>
    <cellStyle name="Normal 3 2 2 2 2 2 2 2" xfId="743"/>
    <cellStyle name="Normal 3 2 2 2 2 2 2 2 2" xfId="1975"/>
    <cellStyle name="Normal 3 2 2 2 2 2 2 2 2 2" xfId="4617"/>
    <cellStyle name="Normal 3 2 2 2 2 2 2 2 2 2 2" xfId="9898"/>
    <cellStyle name="Normal 3 2 2 2 2 2 2 2 2 2 2 2" xfId="14086"/>
    <cellStyle name="Normal 3 2 2 2 2 2 2 2 2 2 3" xfId="14085"/>
    <cellStyle name="Normal 3 2 2 2 2 2 2 2 2 3" xfId="7257"/>
    <cellStyle name="Normal 3 2 2 2 2 2 2 2 2 3 2" xfId="14087"/>
    <cellStyle name="Normal 3 2 2 2 2 2 2 2 2 4" xfId="14084"/>
    <cellStyle name="Normal 3 2 2 2 2 2 2 2 3" xfId="3385"/>
    <cellStyle name="Normal 3 2 2 2 2 2 2 2 3 2" xfId="8666"/>
    <cellStyle name="Normal 3 2 2 2 2 2 2 2 3 2 2" xfId="14089"/>
    <cellStyle name="Normal 3 2 2 2 2 2 2 2 3 3" xfId="14088"/>
    <cellStyle name="Normal 3 2 2 2 2 2 2 2 4" xfId="6025"/>
    <cellStyle name="Normal 3 2 2 2 2 2 2 2 4 2" xfId="14090"/>
    <cellStyle name="Normal 3 2 2 2 2 2 2 2 5" xfId="14083"/>
    <cellStyle name="Normal 3 2 2 2 2 2 2 3" xfId="1095"/>
    <cellStyle name="Normal 3 2 2 2 2 2 2 3 2" xfId="2327"/>
    <cellStyle name="Normal 3 2 2 2 2 2 2 3 2 2" xfId="4969"/>
    <cellStyle name="Normal 3 2 2 2 2 2 2 3 2 2 2" xfId="10250"/>
    <cellStyle name="Normal 3 2 2 2 2 2 2 3 2 2 2 2" xfId="14094"/>
    <cellStyle name="Normal 3 2 2 2 2 2 2 3 2 2 3" xfId="14093"/>
    <cellStyle name="Normal 3 2 2 2 2 2 2 3 2 3" xfId="7609"/>
    <cellStyle name="Normal 3 2 2 2 2 2 2 3 2 3 2" xfId="14095"/>
    <cellStyle name="Normal 3 2 2 2 2 2 2 3 2 4" xfId="14092"/>
    <cellStyle name="Normal 3 2 2 2 2 2 2 3 3" xfId="3737"/>
    <cellStyle name="Normal 3 2 2 2 2 2 2 3 3 2" xfId="9018"/>
    <cellStyle name="Normal 3 2 2 2 2 2 2 3 3 2 2" xfId="14097"/>
    <cellStyle name="Normal 3 2 2 2 2 2 2 3 3 3" xfId="14096"/>
    <cellStyle name="Normal 3 2 2 2 2 2 2 3 4" xfId="6377"/>
    <cellStyle name="Normal 3 2 2 2 2 2 2 3 4 2" xfId="14098"/>
    <cellStyle name="Normal 3 2 2 2 2 2 2 3 5" xfId="14091"/>
    <cellStyle name="Normal 3 2 2 2 2 2 2 4" xfId="1623"/>
    <cellStyle name="Normal 3 2 2 2 2 2 2 4 2" xfId="4265"/>
    <cellStyle name="Normal 3 2 2 2 2 2 2 4 2 2" xfId="9546"/>
    <cellStyle name="Normal 3 2 2 2 2 2 2 4 2 2 2" xfId="14101"/>
    <cellStyle name="Normal 3 2 2 2 2 2 2 4 2 3" xfId="14100"/>
    <cellStyle name="Normal 3 2 2 2 2 2 2 4 3" xfId="6905"/>
    <cellStyle name="Normal 3 2 2 2 2 2 2 4 3 2" xfId="14102"/>
    <cellStyle name="Normal 3 2 2 2 2 2 2 4 4" xfId="14099"/>
    <cellStyle name="Normal 3 2 2 2 2 2 2 5" xfId="3032"/>
    <cellStyle name="Normal 3 2 2 2 2 2 2 5 2" xfId="8314"/>
    <cellStyle name="Normal 3 2 2 2 2 2 2 5 2 2" xfId="14104"/>
    <cellStyle name="Normal 3 2 2 2 2 2 2 5 3" xfId="14103"/>
    <cellStyle name="Normal 3 2 2 2 2 2 2 6" xfId="5673"/>
    <cellStyle name="Normal 3 2 2 2 2 2 2 6 2" xfId="14105"/>
    <cellStyle name="Normal 3 2 2 2 2 2 2 7" xfId="14082"/>
    <cellStyle name="Normal 3 2 2 2 2 2 3" xfId="566"/>
    <cellStyle name="Normal 3 2 2 2 2 2 3 2" xfId="1271"/>
    <cellStyle name="Normal 3 2 2 2 2 2 3 2 2" xfId="2503"/>
    <cellStyle name="Normal 3 2 2 2 2 2 3 2 2 2" xfId="5145"/>
    <cellStyle name="Normal 3 2 2 2 2 2 3 2 2 2 2" xfId="10426"/>
    <cellStyle name="Normal 3 2 2 2 2 2 3 2 2 2 2 2" xfId="14110"/>
    <cellStyle name="Normal 3 2 2 2 2 2 3 2 2 2 3" xfId="14109"/>
    <cellStyle name="Normal 3 2 2 2 2 2 3 2 2 3" xfId="7785"/>
    <cellStyle name="Normal 3 2 2 2 2 2 3 2 2 3 2" xfId="14111"/>
    <cellStyle name="Normal 3 2 2 2 2 2 3 2 2 4" xfId="14108"/>
    <cellStyle name="Normal 3 2 2 2 2 2 3 2 3" xfId="3913"/>
    <cellStyle name="Normal 3 2 2 2 2 2 3 2 3 2" xfId="9194"/>
    <cellStyle name="Normal 3 2 2 2 2 2 3 2 3 2 2" xfId="14113"/>
    <cellStyle name="Normal 3 2 2 2 2 2 3 2 3 3" xfId="14112"/>
    <cellStyle name="Normal 3 2 2 2 2 2 3 2 4" xfId="6553"/>
    <cellStyle name="Normal 3 2 2 2 2 2 3 2 4 2" xfId="14114"/>
    <cellStyle name="Normal 3 2 2 2 2 2 3 2 5" xfId="14107"/>
    <cellStyle name="Normal 3 2 2 2 2 2 3 3" xfId="1799"/>
    <cellStyle name="Normal 3 2 2 2 2 2 3 3 2" xfId="4441"/>
    <cellStyle name="Normal 3 2 2 2 2 2 3 3 2 2" xfId="9722"/>
    <cellStyle name="Normal 3 2 2 2 2 2 3 3 2 2 2" xfId="14117"/>
    <cellStyle name="Normal 3 2 2 2 2 2 3 3 2 3" xfId="14116"/>
    <cellStyle name="Normal 3 2 2 2 2 2 3 3 3" xfId="7081"/>
    <cellStyle name="Normal 3 2 2 2 2 2 3 3 3 2" xfId="14118"/>
    <cellStyle name="Normal 3 2 2 2 2 2 3 3 4" xfId="14115"/>
    <cellStyle name="Normal 3 2 2 2 2 2 3 4" xfId="3208"/>
    <cellStyle name="Normal 3 2 2 2 2 2 3 4 2" xfId="8490"/>
    <cellStyle name="Normal 3 2 2 2 2 2 3 4 2 2" xfId="14120"/>
    <cellStyle name="Normal 3 2 2 2 2 2 3 4 3" xfId="14119"/>
    <cellStyle name="Normal 3 2 2 2 2 2 3 5" xfId="5849"/>
    <cellStyle name="Normal 3 2 2 2 2 2 3 5 2" xfId="14121"/>
    <cellStyle name="Normal 3 2 2 2 2 2 3 6" xfId="14106"/>
    <cellStyle name="Normal 3 2 2 2 2 2 4" xfId="919"/>
    <cellStyle name="Normal 3 2 2 2 2 2 4 2" xfId="2151"/>
    <cellStyle name="Normal 3 2 2 2 2 2 4 2 2" xfId="4793"/>
    <cellStyle name="Normal 3 2 2 2 2 2 4 2 2 2" xfId="10074"/>
    <cellStyle name="Normal 3 2 2 2 2 2 4 2 2 2 2" xfId="14125"/>
    <cellStyle name="Normal 3 2 2 2 2 2 4 2 2 3" xfId="14124"/>
    <cellStyle name="Normal 3 2 2 2 2 2 4 2 3" xfId="7433"/>
    <cellStyle name="Normal 3 2 2 2 2 2 4 2 3 2" xfId="14126"/>
    <cellStyle name="Normal 3 2 2 2 2 2 4 2 4" xfId="14123"/>
    <cellStyle name="Normal 3 2 2 2 2 2 4 3" xfId="3561"/>
    <cellStyle name="Normal 3 2 2 2 2 2 4 3 2" xfId="8842"/>
    <cellStyle name="Normal 3 2 2 2 2 2 4 3 2 2" xfId="14128"/>
    <cellStyle name="Normal 3 2 2 2 2 2 4 3 3" xfId="14127"/>
    <cellStyle name="Normal 3 2 2 2 2 2 4 4" xfId="6201"/>
    <cellStyle name="Normal 3 2 2 2 2 2 4 4 2" xfId="14129"/>
    <cellStyle name="Normal 3 2 2 2 2 2 4 5" xfId="14122"/>
    <cellStyle name="Normal 3 2 2 2 2 2 5" xfId="1447"/>
    <cellStyle name="Normal 3 2 2 2 2 2 5 2" xfId="4089"/>
    <cellStyle name="Normal 3 2 2 2 2 2 5 2 2" xfId="9370"/>
    <cellStyle name="Normal 3 2 2 2 2 2 5 2 2 2" xfId="14132"/>
    <cellStyle name="Normal 3 2 2 2 2 2 5 2 3" xfId="14131"/>
    <cellStyle name="Normal 3 2 2 2 2 2 5 3" xfId="6729"/>
    <cellStyle name="Normal 3 2 2 2 2 2 5 3 2" xfId="14133"/>
    <cellStyle name="Normal 3 2 2 2 2 2 5 4" xfId="14130"/>
    <cellStyle name="Normal 3 2 2 2 2 2 6" xfId="2679"/>
    <cellStyle name="Normal 3 2 2 2 2 2 6 2" xfId="5321"/>
    <cellStyle name="Normal 3 2 2 2 2 2 6 2 2" xfId="10602"/>
    <cellStyle name="Normal 3 2 2 2 2 2 6 2 2 2" xfId="14136"/>
    <cellStyle name="Normal 3 2 2 2 2 2 6 2 3" xfId="14135"/>
    <cellStyle name="Normal 3 2 2 2 2 2 6 3" xfId="7961"/>
    <cellStyle name="Normal 3 2 2 2 2 2 6 3 2" xfId="14137"/>
    <cellStyle name="Normal 3 2 2 2 2 2 6 4" xfId="14134"/>
    <cellStyle name="Normal 3 2 2 2 2 2 7" xfId="2856"/>
    <cellStyle name="Normal 3 2 2 2 2 2 7 2" xfId="8138"/>
    <cellStyle name="Normal 3 2 2 2 2 2 7 2 2" xfId="14139"/>
    <cellStyle name="Normal 3 2 2 2 2 2 7 3" xfId="14138"/>
    <cellStyle name="Normal 3 2 2 2 2 2 8" xfId="5497"/>
    <cellStyle name="Normal 3 2 2 2 2 2 8 2" xfId="14140"/>
    <cellStyle name="Normal 3 2 2 2 2 2 9" xfId="14081"/>
    <cellStyle name="Normal 3 2 2 2 2 3" xfId="307"/>
    <cellStyle name="Normal 3 2 2 2 2 3 2" xfId="656"/>
    <cellStyle name="Normal 3 2 2 2 2 3 2 2" xfId="1888"/>
    <cellStyle name="Normal 3 2 2 2 2 3 2 2 2" xfId="4530"/>
    <cellStyle name="Normal 3 2 2 2 2 3 2 2 2 2" xfId="9811"/>
    <cellStyle name="Normal 3 2 2 2 2 3 2 2 2 2 2" xfId="14145"/>
    <cellStyle name="Normal 3 2 2 2 2 3 2 2 2 3" xfId="14144"/>
    <cellStyle name="Normal 3 2 2 2 2 3 2 2 3" xfId="7170"/>
    <cellStyle name="Normal 3 2 2 2 2 3 2 2 3 2" xfId="14146"/>
    <cellStyle name="Normal 3 2 2 2 2 3 2 2 4" xfId="14143"/>
    <cellStyle name="Normal 3 2 2 2 2 3 2 3" xfId="3298"/>
    <cellStyle name="Normal 3 2 2 2 2 3 2 3 2" xfId="8579"/>
    <cellStyle name="Normal 3 2 2 2 2 3 2 3 2 2" xfId="14148"/>
    <cellStyle name="Normal 3 2 2 2 2 3 2 3 3" xfId="14147"/>
    <cellStyle name="Normal 3 2 2 2 2 3 2 4" xfId="5938"/>
    <cellStyle name="Normal 3 2 2 2 2 3 2 4 2" xfId="14149"/>
    <cellStyle name="Normal 3 2 2 2 2 3 2 5" xfId="14142"/>
    <cellStyle name="Normal 3 2 2 2 2 3 3" xfId="1008"/>
    <cellStyle name="Normal 3 2 2 2 2 3 3 2" xfId="2240"/>
    <cellStyle name="Normal 3 2 2 2 2 3 3 2 2" xfId="4882"/>
    <cellStyle name="Normal 3 2 2 2 2 3 3 2 2 2" xfId="10163"/>
    <cellStyle name="Normal 3 2 2 2 2 3 3 2 2 2 2" xfId="14153"/>
    <cellStyle name="Normal 3 2 2 2 2 3 3 2 2 3" xfId="14152"/>
    <cellStyle name="Normal 3 2 2 2 2 3 3 2 3" xfId="7522"/>
    <cellStyle name="Normal 3 2 2 2 2 3 3 2 3 2" xfId="14154"/>
    <cellStyle name="Normal 3 2 2 2 2 3 3 2 4" xfId="14151"/>
    <cellStyle name="Normal 3 2 2 2 2 3 3 3" xfId="3650"/>
    <cellStyle name="Normal 3 2 2 2 2 3 3 3 2" xfId="8931"/>
    <cellStyle name="Normal 3 2 2 2 2 3 3 3 2 2" xfId="14156"/>
    <cellStyle name="Normal 3 2 2 2 2 3 3 3 3" xfId="14155"/>
    <cellStyle name="Normal 3 2 2 2 2 3 3 4" xfId="6290"/>
    <cellStyle name="Normal 3 2 2 2 2 3 3 4 2" xfId="14157"/>
    <cellStyle name="Normal 3 2 2 2 2 3 3 5" xfId="14150"/>
    <cellStyle name="Normal 3 2 2 2 2 3 4" xfId="1536"/>
    <cellStyle name="Normal 3 2 2 2 2 3 4 2" xfId="4178"/>
    <cellStyle name="Normal 3 2 2 2 2 3 4 2 2" xfId="9459"/>
    <cellStyle name="Normal 3 2 2 2 2 3 4 2 2 2" xfId="14160"/>
    <cellStyle name="Normal 3 2 2 2 2 3 4 2 3" xfId="14159"/>
    <cellStyle name="Normal 3 2 2 2 2 3 4 3" xfId="6818"/>
    <cellStyle name="Normal 3 2 2 2 2 3 4 3 2" xfId="14161"/>
    <cellStyle name="Normal 3 2 2 2 2 3 4 4" xfId="14158"/>
    <cellStyle name="Normal 3 2 2 2 2 3 5" xfId="2945"/>
    <cellStyle name="Normal 3 2 2 2 2 3 5 2" xfId="8227"/>
    <cellStyle name="Normal 3 2 2 2 2 3 5 2 2" xfId="14163"/>
    <cellStyle name="Normal 3 2 2 2 2 3 5 3" xfId="14162"/>
    <cellStyle name="Normal 3 2 2 2 2 3 6" xfId="5586"/>
    <cellStyle name="Normal 3 2 2 2 2 3 6 2" xfId="14164"/>
    <cellStyle name="Normal 3 2 2 2 2 3 7" xfId="14141"/>
    <cellStyle name="Normal 3 2 2 2 2 4" xfId="483"/>
    <cellStyle name="Normal 3 2 2 2 2 4 2" xfId="1186"/>
    <cellStyle name="Normal 3 2 2 2 2 4 2 2" xfId="2418"/>
    <cellStyle name="Normal 3 2 2 2 2 4 2 2 2" xfId="5060"/>
    <cellStyle name="Normal 3 2 2 2 2 4 2 2 2 2" xfId="10341"/>
    <cellStyle name="Normal 3 2 2 2 2 4 2 2 2 2 2" xfId="14169"/>
    <cellStyle name="Normal 3 2 2 2 2 4 2 2 2 3" xfId="14168"/>
    <cellStyle name="Normal 3 2 2 2 2 4 2 2 3" xfId="7700"/>
    <cellStyle name="Normal 3 2 2 2 2 4 2 2 3 2" xfId="14170"/>
    <cellStyle name="Normal 3 2 2 2 2 4 2 2 4" xfId="14167"/>
    <cellStyle name="Normal 3 2 2 2 2 4 2 3" xfId="3828"/>
    <cellStyle name="Normal 3 2 2 2 2 4 2 3 2" xfId="9109"/>
    <cellStyle name="Normal 3 2 2 2 2 4 2 3 2 2" xfId="14172"/>
    <cellStyle name="Normal 3 2 2 2 2 4 2 3 3" xfId="14171"/>
    <cellStyle name="Normal 3 2 2 2 2 4 2 4" xfId="6468"/>
    <cellStyle name="Normal 3 2 2 2 2 4 2 4 2" xfId="14173"/>
    <cellStyle name="Normal 3 2 2 2 2 4 2 5" xfId="14166"/>
    <cellStyle name="Normal 3 2 2 2 2 4 3" xfId="1714"/>
    <cellStyle name="Normal 3 2 2 2 2 4 3 2" xfId="4356"/>
    <cellStyle name="Normal 3 2 2 2 2 4 3 2 2" xfId="9637"/>
    <cellStyle name="Normal 3 2 2 2 2 4 3 2 2 2" xfId="14176"/>
    <cellStyle name="Normal 3 2 2 2 2 4 3 2 3" xfId="14175"/>
    <cellStyle name="Normal 3 2 2 2 2 4 3 3" xfId="6996"/>
    <cellStyle name="Normal 3 2 2 2 2 4 3 3 2" xfId="14177"/>
    <cellStyle name="Normal 3 2 2 2 2 4 3 4" xfId="14174"/>
    <cellStyle name="Normal 3 2 2 2 2 4 4" xfId="3123"/>
    <cellStyle name="Normal 3 2 2 2 2 4 4 2" xfId="8405"/>
    <cellStyle name="Normal 3 2 2 2 2 4 4 2 2" xfId="14179"/>
    <cellStyle name="Normal 3 2 2 2 2 4 4 3" xfId="14178"/>
    <cellStyle name="Normal 3 2 2 2 2 4 5" xfId="5764"/>
    <cellStyle name="Normal 3 2 2 2 2 4 5 2" xfId="14180"/>
    <cellStyle name="Normal 3 2 2 2 2 4 6" xfId="14165"/>
    <cellStyle name="Normal 3 2 2 2 2 5" xfId="834"/>
    <cellStyle name="Normal 3 2 2 2 2 5 2" xfId="2066"/>
    <cellStyle name="Normal 3 2 2 2 2 5 2 2" xfId="4708"/>
    <cellStyle name="Normal 3 2 2 2 2 5 2 2 2" xfId="9989"/>
    <cellStyle name="Normal 3 2 2 2 2 5 2 2 2 2" xfId="14184"/>
    <cellStyle name="Normal 3 2 2 2 2 5 2 2 3" xfId="14183"/>
    <cellStyle name="Normal 3 2 2 2 2 5 2 3" xfId="7348"/>
    <cellStyle name="Normal 3 2 2 2 2 5 2 3 2" xfId="14185"/>
    <cellStyle name="Normal 3 2 2 2 2 5 2 4" xfId="14182"/>
    <cellStyle name="Normal 3 2 2 2 2 5 3" xfId="3476"/>
    <cellStyle name="Normal 3 2 2 2 2 5 3 2" xfId="8757"/>
    <cellStyle name="Normal 3 2 2 2 2 5 3 2 2" xfId="14187"/>
    <cellStyle name="Normal 3 2 2 2 2 5 3 3" xfId="14186"/>
    <cellStyle name="Normal 3 2 2 2 2 5 4" xfId="6116"/>
    <cellStyle name="Normal 3 2 2 2 2 5 4 2" xfId="14188"/>
    <cellStyle name="Normal 3 2 2 2 2 5 5" xfId="14181"/>
    <cellStyle name="Normal 3 2 2 2 2 6" xfId="1360"/>
    <cellStyle name="Normal 3 2 2 2 2 6 2" xfId="4002"/>
    <cellStyle name="Normal 3 2 2 2 2 6 2 2" xfId="9283"/>
    <cellStyle name="Normal 3 2 2 2 2 6 2 2 2" xfId="14191"/>
    <cellStyle name="Normal 3 2 2 2 2 6 2 3" xfId="14190"/>
    <cellStyle name="Normal 3 2 2 2 2 6 3" xfId="6642"/>
    <cellStyle name="Normal 3 2 2 2 2 6 3 2" xfId="14192"/>
    <cellStyle name="Normal 3 2 2 2 2 6 4" xfId="14189"/>
    <cellStyle name="Normal 3 2 2 2 2 7" xfId="2592"/>
    <cellStyle name="Normal 3 2 2 2 2 7 2" xfId="5234"/>
    <cellStyle name="Normal 3 2 2 2 2 7 2 2" xfId="10515"/>
    <cellStyle name="Normal 3 2 2 2 2 7 2 2 2" xfId="14195"/>
    <cellStyle name="Normal 3 2 2 2 2 7 2 3" xfId="14194"/>
    <cellStyle name="Normal 3 2 2 2 2 7 3" xfId="7874"/>
    <cellStyle name="Normal 3 2 2 2 2 7 3 2" xfId="14196"/>
    <cellStyle name="Normal 3 2 2 2 2 7 4" xfId="14193"/>
    <cellStyle name="Normal 3 2 2 2 2 8" xfId="2771"/>
    <cellStyle name="Normal 3 2 2 2 2 8 2" xfId="8053"/>
    <cellStyle name="Normal 3 2 2 2 2 8 2 2" xfId="14198"/>
    <cellStyle name="Normal 3 2 2 2 2 8 3" xfId="14197"/>
    <cellStyle name="Normal 3 2 2 2 2 9" xfId="5412"/>
    <cellStyle name="Normal 3 2 2 2 2 9 2" xfId="14199"/>
    <cellStyle name="Normal 3 2 2 2 3" xfId="143"/>
    <cellStyle name="Normal 3 2 2 2 3 10" xfId="14200"/>
    <cellStyle name="Normal 3 2 2 2 3 2" xfId="226"/>
    <cellStyle name="Normal 3 2 2 2 3 2 2" xfId="410"/>
    <cellStyle name="Normal 3 2 2 2 3 2 2 2" xfId="759"/>
    <cellStyle name="Normal 3 2 2 2 3 2 2 2 2" xfId="1991"/>
    <cellStyle name="Normal 3 2 2 2 3 2 2 2 2 2" xfId="4633"/>
    <cellStyle name="Normal 3 2 2 2 3 2 2 2 2 2 2" xfId="9914"/>
    <cellStyle name="Normal 3 2 2 2 3 2 2 2 2 2 2 2" xfId="14206"/>
    <cellStyle name="Normal 3 2 2 2 3 2 2 2 2 2 3" xfId="14205"/>
    <cellStyle name="Normal 3 2 2 2 3 2 2 2 2 3" xfId="7273"/>
    <cellStyle name="Normal 3 2 2 2 3 2 2 2 2 3 2" xfId="14207"/>
    <cellStyle name="Normal 3 2 2 2 3 2 2 2 2 4" xfId="14204"/>
    <cellStyle name="Normal 3 2 2 2 3 2 2 2 3" xfId="3401"/>
    <cellStyle name="Normal 3 2 2 2 3 2 2 2 3 2" xfId="8682"/>
    <cellStyle name="Normal 3 2 2 2 3 2 2 2 3 2 2" xfId="14209"/>
    <cellStyle name="Normal 3 2 2 2 3 2 2 2 3 3" xfId="14208"/>
    <cellStyle name="Normal 3 2 2 2 3 2 2 2 4" xfId="6041"/>
    <cellStyle name="Normal 3 2 2 2 3 2 2 2 4 2" xfId="14210"/>
    <cellStyle name="Normal 3 2 2 2 3 2 2 2 5" xfId="14203"/>
    <cellStyle name="Normal 3 2 2 2 3 2 2 3" xfId="1111"/>
    <cellStyle name="Normal 3 2 2 2 3 2 2 3 2" xfId="2343"/>
    <cellStyle name="Normal 3 2 2 2 3 2 2 3 2 2" xfId="4985"/>
    <cellStyle name="Normal 3 2 2 2 3 2 2 3 2 2 2" xfId="10266"/>
    <cellStyle name="Normal 3 2 2 2 3 2 2 3 2 2 2 2" xfId="14214"/>
    <cellStyle name="Normal 3 2 2 2 3 2 2 3 2 2 3" xfId="14213"/>
    <cellStyle name="Normal 3 2 2 2 3 2 2 3 2 3" xfId="7625"/>
    <cellStyle name="Normal 3 2 2 2 3 2 2 3 2 3 2" xfId="14215"/>
    <cellStyle name="Normal 3 2 2 2 3 2 2 3 2 4" xfId="14212"/>
    <cellStyle name="Normal 3 2 2 2 3 2 2 3 3" xfId="3753"/>
    <cellStyle name="Normal 3 2 2 2 3 2 2 3 3 2" xfId="9034"/>
    <cellStyle name="Normal 3 2 2 2 3 2 2 3 3 2 2" xfId="14217"/>
    <cellStyle name="Normal 3 2 2 2 3 2 2 3 3 3" xfId="14216"/>
    <cellStyle name="Normal 3 2 2 2 3 2 2 3 4" xfId="6393"/>
    <cellStyle name="Normal 3 2 2 2 3 2 2 3 4 2" xfId="14218"/>
    <cellStyle name="Normal 3 2 2 2 3 2 2 3 5" xfId="14211"/>
    <cellStyle name="Normal 3 2 2 2 3 2 2 4" xfId="1639"/>
    <cellStyle name="Normal 3 2 2 2 3 2 2 4 2" xfId="4281"/>
    <cellStyle name="Normal 3 2 2 2 3 2 2 4 2 2" xfId="9562"/>
    <cellStyle name="Normal 3 2 2 2 3 2 2 4 2 2 2" xfId="14221"/>
    <cellStyle name="Normal 3 2 2 2 3 2 2 4 2 3" xfId="14220"/>
    <cellStyle name="Normal 3 2 2 2 3 2 2 4 3" xfId="6921"/>
    <cellStyle name="Normal 3 2 2 2 3 2 2 4 3 2" xfId="14222"/>
    <cellStyle name="Normal 3 2 2 2 3 2 2 4 4" xfId="14219"/>
    <cellStyle name="Normal 3 2 2 2 3 2 2 5" xfId="3048"/>
    <cellStyle name="Normal 3 2 2 2 3 2 2 5 2" xfId="8330"/>
    <cellStyle name="Normal 3 2 2 2 3 2 2 5 2 2" xfId="14224"/>
    <cellStyle name="Normal 3 2 2 2 3 2 2 5 3" xfId="14223"/>
    <cellStyle name="Normal 3 2 2 2 3 2 2 6" xfId="5689"/>
    <cellStyle name="Normal 3 2 2 2 3 2 2 6 2" xfId="14225"/>
    <cellStyle name="Normal 3 2 2 2 3 2 2 7" xfId="14202"/>
    <cellStyle name="Normal 3 2 2 2 3 2 3" xfId="582"/>
    <cellStyle name="Normal 3 2 2 2 3 2 3 2" xfId="1287"/>
    <cellStyle name="Normal 3 2 2 2 3 2 3 2 2" xfId="2519"/>
    <cellStyle name="Normal 3 2 2 2 3 2 3 2 2 2" xfId="5161"/>
    <cellStyle name="Normal 3 2 2 2 3 2 3 2 2 2 2" xfId="10442"/>
    <cellStyle name="Normal 3 2 2 2 3 2 3 2 2 2 2 2" xfId="14230"/>
    <cellStyle name="Normal 3 2 2 2 3 2 3 2 2 2 3" xfId="14229"/>
    <cellStyle name="Normal 3 2 2 2 3 2 3 2 2 3" xfId="7801"/>
    <cellStyle name="Normal 3 2 2 2 3 2 3 2 2 3 2" xfId="14231"/>
    <cellStyle name="Normal 3 2 2 2 3 2 3 2 2 4" xfId="14228"/>
    <cellStyle name="Normal 3 2 2 2 3 2 3 2 3" xfId="3929"/>
    <cellStyle name="Normal 3 2 2 2 3 2 3 2 3 2" xfId="9210"/>
    <cellStyle name="Normal 3 2 2 2 3 2 3 2 3 2 2" xfId="14233"/>
    <cellStyle name="Normal 3 2 2 2 3 2 3 2 3 3" xfId="14232"/>
    <cellStyle name="Normal 3 2 2 2 3 2 3 2 4" xfId="6569"/>
    <cellStyle name="Normal 3 2 2 2 3 2 3 2 4 2" xfId="14234"/>
    <cellStyle name="Normal 3 2 2 2 3 2 3 2 5" xfId="14227"/>
    <cellStyle name="Normal 3 2 2 2 3 2 3 3" xfId="1815"/>
    <cellStyle name="Normal 3 2 2 2 3 2 3 3 2" xfId="4457"/>
    <cellStyle name="Normal 3 2 2 2 3 2 3 3 2 2" xfId="9738"/>
    <cellStyle name="Normal 3 2 2 2 3 2 3 3 2 2 2" xfId="14237"/>
    <cellStyle name="Normal 3 2 2 2 3 2 3 3 2 3" xfId="14236"/>
    <cellStyle name="Normal 3 2 2 2 3 2 3 3 3" xfId="7097"/>
    <cellStyle name="Normal 3 2 2 2 3 2 3 3 3 2" xfId="14238"/>
    <cellStyle name="Normal 3 2 2 2 3 2 3 3 4" xfId="14235"/>
    <cellStyle name="Normal 3 2 2 2 3 2 3 4" xfId="3224"/>
    <cellStyle name="Normal 3 2 2 2 3 2 3 4 2" xfId="8506"/>
    <cellStyle name="Normal 3 2 2 2 3 2 3 4 2 2" xfId="14240"/>
    <cellStyle name="Normal 3 2 2 2 3 2 3 4 3" xfId="14239"/>
    <cellStyle name="Normal 3 2 2 2 3 2 3 5" xfId="5865"/>
    <cellStyle name="Normal 3 2 2 2 3 2 3 5 2" xfId="14241"/>
    <cellStyle name="Normal 3 2 2 2 3 2 3 6" xfId="14226"/>
    <cellStyle name="Normal 3 2 2 2 3 2 4" xfId="935"/>
    <cellStyle name="Normal 3 2 2 2 3 2 4 2" xfId="2167"/>
    <cellStyle name="Normal 3 2 2 2 3 2 4 2 2" xfId="4809"/>
    <cellStyle name="Normal 3 2 2 2 3 2 4 2 2 2" xfId="10090"/>
    <cellStyle name="Normal 3 2 2 2 3 2 4 2 2 2 2" xfId="14245"/>
    <cellStyle name="Normal 3 2 2 2 3 2 4 2 2 3" xfId="14244"/>
    <cellStyle name="Normal 3 2 2 2 3 2 4 2 3" xfId="7449"/>
    <cellStyle name="Normal 3 2 2 2 3 2 4 2 3 2" xfId="14246"/>
    <cellStyle name="Normal 3 2 2 2 3 2 4 2 4" xfId="14243"/>
    <cellStyle name="Normal 3 2 2 2 3 2 4 3" xfId="3577"/>
    <cellStyle name="Normal 3 2 2 2 3 2 4 3 2" xfId="8858"/>
    <cellStyle name="Normal 3 2 2 2 3 2 4 3 2 2" xfId="14248"/>
    <cellStyle name="Normal 3 2 2 2 3 2 4 3 3" xfId="14247"/>
    <cellStyle name="Normal 3 2 2 2 3 2 4 4" xfId="6217"/>
    <cellStyle name="Normal 3 2 2 2 3 2 4 4 2" xfId="14249"/>
    <cellStyle name="Normal 3 2 2 2 3 2 4 5" xfId="14242"/>
    <cellStyle name="Normal 3 2 2 2 3 2 5" xfId="1463"/>
    <cellStyle name="Normal 3 2 2 2 3 2 5 2" xfId="4105"/>
    <cellStyle name="Normal 3 2 2 2 3 2 5 2 2" xfId="9386"/>
    <cellStyle name="Normal 3 2 2 2 3 2 5 2 2 2" xfId="14252"/>
    <cellStyle name="Normal 3 2 2 2 3 2 5 2 3" xfId="14251"/>
    <cellStyle name="Normal 3 2 2 2 3 2 5 3" xfId="6745"/>
    <cellStyle name="Normal 3 2 2 2 3 2 5 3 2" xfId="14253"/>
    <cellStyle name="Normal 3 2 2 2 3 2 5 4" xfId="14250"/>
    <cellStyle name="Normal 3 2 2 2 3 2 6" xfId="2695"/>
    <cellStyle name="Normal 3 2 2 2 3 2 6 2" xfId="5337"/>
    <cellStyle name="Normal 3 2 2 2 3 2 6 2 2" xfId="10618"/>
    <cellStyle name="Normal 3 2 2 2 3 2 6 2 2 2" xfId="14256"/>
    <cellStyle name="Normal 3 2 2 2 3 2 6 2 3" xfId="14255"/>
    <cellStyle name="Normal 3 2 2 2 3 2 6 3" xfId="7977"/>
    <cellStyle name="Normal 3 2 2 2 3 2 6 3 2" xfId="14257"/>
    <cellStyle name="Normal 3 2 2 2 3 2 6 4" xfId="14254"/>
    <cellStyle name="Normal 3 2 2 2 3 2 7" xfId="2872"/>
    <cellStyle name="Normal 3 2 2 2 3 2 7 2" xfId="8154"/>
    <cellStyle name="Normal 3 2 2 2 3 2 7 2 2" xfId="14259"/>
    <cellStyle name="Normal 3 2 2 2 3 2 7 3" xfId="14258"/>
    <cellStyle name="Normal 3 2 2 2 3 2 8" xfId="5513"/>
    <cellStyle name="Normal 3 2 2 2 3 2 8 2" xfId="14260"/>
    <cellStyle name="Normal 3 2 2 2 3 2 9" xfId="14201"/>
    <cellStyle name="Normal 3 2 2 2 3 3" xfId="323"/>
    <cellStyle name="Normal 3 2 2 2 3 3 2" xfId="672"/>
    <cellStyle name="Normal 3 2 2 2 3 3 2 2" xfId="1904"/>
    <cellStyle name="Normal 3 2 2 2 3 3 2 2 2" xfId="4546"/>
    <cellStyle name="Normal 3 2 2 2 3 3 2 2 2 2" xfId="9827"/>
    <cellStyle name="Normal 3 2 2 2 3 3 2 2 2 2 2" xfId="14265"/>
    <cellStyle name="Normal 3 2 2 2 3 3 2 2 2 3" xfId="14264"/>
    <cellStyle name="Normal 3 2 2 2 3 3 2 2 3" xfId="7186"/>
    <cellStyle name="Normal 3 2 2 2 3 3 2 2 3 2" xfId="14266"/>
    <cellStyle name="Normal 3 2 2 2 3 3 2 2 4" xfId="14263"/>
    <cellStyle name="Normal 3 2 2 2 3 3 2 3" xfId="3314"/>
    <cellStyle name="Normal 3 2 2 2 3 3 2 3 2" xfId="8595"/>
    <cellStyle name="Normal 3 2 2 2 3 3 2 3 2 2" xfId="14268"/>
    <cellStyle name="Normal 3 2 2 2 3 3 2 3 3" xfId="14267"/>
    <cellStyle name="Normal 3 2 2 2 3 3 2 4" xfId="5954"/>
    <cellStyle name="Normal 3 2 2 2 3 3 2 4 2" xfId="14269"/>
    <cellStyle name="Normal 3 2 2 2 3 3 2 5" xfId="14262"/>
    <cellStyle name="Normal 3 2 2 2 3 3 3" xfId="1024"/>
    <cellStyle name="Normal 3 2 2 2 3 3 3 2" xfId="2256"/>
    <cellStyle name="Normal 3 2 2 2 3 3 3 2 2" xfId="4898"/>
    <cellStyle name="Normal 3 2 2 2 3 3 3 2 2 2" xfId="10179"/>
    <cellStyle name="Normal 3 2 2 2 3 3 3 2 2 2 2" xfId="14273"/>
    <cellStyle name="Normal 3 2 2 2 3 3 3 2 2 3" xfId="14272"/>
    <cellStyle name="Normal 3 2 2 2 3 3 3 2 3" xfId="7538"/>
    <cellStyle name="Normal 3 2 2 2 3 3 3 2 3 2" xfId="14274"/>
    <cellStyle name="Normal 3 2 2 2 3 3 3 2 4" xfId="14271"/>
    <cellStyle name="Normal 3 2 2 2 3 3 3 3" xfId="3666"/>
    <cellStyle name="Normal 3 2 2 2 3 3 3 3 2" xfId="8947"/>
    <cellStyle name="Normal 3 2 2 2 3 3 3 3 2 2" xfId="14276"/>
    <cellStyle name="Normal 3 2 2 2 3 3 3 3 3" xfId="14275"/>
    <cellStyle name="Normal 3 2 2 2 3 3 3 4" xfId="6306"/>
    <cellStyle name="Normal 3 2 2 2 3 3 3 4 2" xfId="14277"/>
    <cellStyle name="Normal 3 2 2 2 3 3 3 5" xfId="14270"/>
    <cellStyle name="Normal 3 2 2 2 3 3 4" xfId="1552"/>
    <cellStyle name="Normal 3 2 2 2 3 3 4 2" xfId="4194"/>
    <cellStyle name="Normal 3 2 2 2 3 3 4 2 2" xfId="9475"/>
    <cellStyle name="Normal 3 2 2 2 3 3 4 2 2 2" xfId="14280"/>
    <cellStyle name="Normal 3 2 2 2 3 3 4 2 3" xfId="14279"/>
    <cellStyle name="Normal 3 2 2 2 3 3 4 3" xfId="6834"/>
    <cellStyle name="Normal 3 2 2 2 3 3 4 3 2" xfId="14281"/>
    <cellStyle name="Normal 3 2 2 2 3 3 4 4" xfId="14278"/>
    <cellStyle name="Normal 3 2 2 2 3 3 5" xfId="2961"/>
    <cellStyle name="Normal 3 2 2 2 3 3 5 2" xfId="8243"/>
    <cellStyle name="Normal 3 2 2 2 3 3 5 2 2" xfId="14283"/>
    <cellStyle name="Normal 3 2 2 2 3 3 5 3" xfId="14282"/>
    <cellStyle name="Normal 3 2 2 2 3 3 6" xfId="5602"/>
    <cellStyle name="Normal 3 2 2 2 3 3 6 2" xfId="14284"/>
    <cellStyle name="Normal 3 2 2 2 3 3 7" xfId="14261"/>
    <cellStyle name="Normal 3 2 2 2 3 4" xfId="497"/>
    <cellStyle name="Normal 3 2 2 2 3 4 2" xfId="1200"/>
    <cellStyle name="Normal 3 2 2 2 3 4 2 2" xfId="2432"/>
    <cellStyle name="Normal 3 2 2 2 3 4 2 2 2" xfId="5074"/>
    <cellStyle name="Normal 3 2 2 2 3 4 2 2 2 2" xfId="10355"/>
    <cellStyle name="Normal 3 2 2 2 3 4 2 2 2 2 2" xfId="14289"/>
    <cellStyle name="Normal 3 2 2 2 3 4 2 2 2 3" xfId="14288"/>
    <cellStyle name="Normal 3 2 2 2 3 4 2 2 3" xfId="7714"/>
    <cellStyle name="Normal 3 2 2 2 3 4 2 2 3 2" xfId="14290"/>
    <cellStyle name="Normal 3 2 2 2 3 4 2 2 4" xfId="14287"/>
    <cellStyle name="Normal 3 2 2 2 3 4 2 3" xfId="3842"/>
    <cellStyle name="Normal 3 2 2 2 3 4 2 3 2" xfId="9123"/>
    <cellStyle name="Normal 3 2 2 2 3 4 2 3 2 2" xfId="14292"/>
    <cellStyle name="Normal 3 2 2 2 3 4 2 3 3" xfId="14291"/>
    <cellStyle name="Normal 3 2 2 2 3 4 2 4" xfId="6482"/>
    <cellStyle name="Normal 3 2 2 2 3 4 2 4 2" xfId="14293"/>
    <cellStyle name="Normal 3 2 2 2 3 4 2 5" xfId="14286"/>
    <cellStyle name="Normal 3 2 2 2 3 4 3" xfId="1728"/>
    <cellStyle name="Normal 3 2 2 2 3 4 3 2" xfId="4370"/>
    <cellStyle name="Normal 3 2 2 2 3 4 3 2 2" xfId="9651"/>
    <cellStyle name="Normal 3 2 2 2 3 4 3 2 2 2" xfId="14296"/>
    <cellStyle name="Normal 3 2 2 2 3 4 3 2 3" xfId="14295"/>
    <cellStyle name="Normal 3 2 2 2 3 4 3 3" xfId="7010"/>
    <cellStyle name="Normal 3 2 2 2 3 4 3 3 2" xfId="14297"/>
    <cellStyle name="Normal 3 2 2 2 3 4 3 4" xfId="14294"/>
    <cellStyle name="Normal 3 2 2 2 3 4 4" xfId="3137"/>
    <cellStyle name="Normal 3 2 2 2 3 4 4 2" xfId="8419"/>
    <cellStyle name="Normal 3 2 2 2 3 4 4 2 2" xfId="14299"/>
    <cellStyle name="Normal 3 2 2 2 3 4 4 3" xfId="14298"/>
    <cellStyle name="Normal 3 2 2 2 3 4 5" xfId="5778"/>
    <cellStyle name="Normal 3 2 2 2 3 4 5 2" xfId="14300"/>
    <cellStyle name="Normal 3 2 2 2 3 4 6" xfId="14285"/>
    <cellStyle name="Normal 3 2 2 2 3 5" xfId="848"/>
    <cellStyle name="Normal 3 2 2 2 3 5 2" xfId="2080"/>
    <cellStyle name="Normal 3 2 2 2 3 5 2 2" xfId="4722"/>
    <cellStyle name="Normal 3 2 2 2 3 5 2 2 2" xfId="10003"/>
    <cellStyle name="Normal 3 2 2 2 3 5 2 2 2 2" xfId="14304"/>
    <cellStyle name="Normal 3 2 2 2 3 5 2 2 3" xfId="14303"/>
    <cellStyle name="Normal 3 2 2 2 3 5 2 3" xfId="7362"/>
    <cellStyle name="Normal 3 2 2 2 3 5 2 3 2" xfId="14305"/>
    <cellStyle name="Normal 3 2 2 2 3 5 2 4" xfId="14302"/>
    <cellStyle name="Normal 3 2 2 2 3 5 3" xfId="3490"/>
    <cellStyle name="Normal 3 2 2 2 3 5 3 2" xfId="8771"/>
    <cellStyle name="Normal 3 2 2 2 3 5 3 2 2" xfId="14307"/>
    <cellStyle name="Normal 3 2 2 2 3 5 3 3" xfId="14306"/>
    <cellStyle name="Normal 3 2 2 2 3 5 4" xfId="6130"/>
    <cellStyle name="Normal 3 2 2 2 3 5 4 2" xfId="14308"/>
    <cellStyle name="Normal 3 2 2 2 3 5 5" xfId="14301"/>
    <cellStyle name="Normal 3 2 2 2 3 6" xfId="1376"/>
    <cellStyle name="Normal 3 2 2 2 3 6 2" xfId="4018"/>
    <cellStyle name="Normal 3 2 2 2 3 6 2 2" xfId="9299"/>
    <cellStyle name="Normal 3 2 2 2 3 6 2 2 2" xfId="14311"/>
    <cellStyle name="Normal 3 2 2 2 3 6 2 3" xfId="14310"/>
    <cellStyle name="Normal 3 2 2 2 3 6 3" xfId="6658"/>
    <cellStyle name="Normal 3 2 2 2 3 6 3 2" xfId="14312"/>
    <cellStyle name="Normal 3 2 2 2 3 6 4" xfId="14309"/>
    <cellStyle name="Normal 3 2 2 2 3 7" xfId="2608"/>
    <cellStyle name="Normal 3 2 2 2 3 7 2" xfId="5250"/>
    <cellStyle name="Normal 3 2 2 2 3 7 2 2" xfId="10531"/>
    <cellStyle name="Normal 3 2 2 2 3 7 2 2 2" xfId="14315"/>
    <cellStyle name="Normal 3 2 2 2 3 7 2 3" xfId="14314"/>
    <cellStyle name="Normal 3 2 2 2 3 7 3" xfId="7890"/>
    <cellStyle name="Normal 3 2 2 2 3 7 3 2" xfId="14316"/>
    <cellStyle name="Normal 3 2 2 2 3 7 4" xfId="14313"/>
    <cellStyle name="Normal 3 2 2 2 3 8" xfId="2785"/>
    <cellStyle name="Normal 3 2 2 2 3 8 2" xfId="8067"/>
    <cellStyle name="Normal 3 2 2 2 3 8 2 2" xfId="14318"/>
    <cellStyle name="Normal 3 2 2 2 3 8 3" xfId="14317"/>
    <cellStyle name="Normal 3 2 2 2 3 9" xfId="5426"/>
    <cellStyle name="Normal 3 2 2 2 3 9 2" xfId="14319"/>
    <cellStyle name="Normal 3 2 2 2 4" xfId="195"/>
    <cellStyle name="Normal 3 2 2 2 4 2" xfId="380"/>
    <cellStyle name="Normal 3 2 2 2 4 2 2" xfId="729"/>
    <cellStyle name="Normal 3 2 2 2 4 2 2 2" xfId="1961"/>
    <cellStyle name="Normal 3 2 2 2 4 2 2 2 2" xfId="4603"/>
    <cellStyle name="Normal 3 2 2 2 4 2 2 2 2 2" xfId="9884"/>
    <cellStyle name="Normal 3 2 2 2 4 2 2 2 2 2 2" xfId="14325"/>
    <cellStyle name="Normal 3 2 2 2 4 2 2 2 2 3" xfId="14324"/>
    <cellStyle name="Normal 3 2 2 2 4 2 2 2 3" xfId="7243"/>
    <cellStyle name="Normal 3 2 2 2 4 2 2 2 3 2" xfId="14326"/>
    <cellStyle name="Normal 3 2 2 2 4 2 2 2 4" xfId="14323"/>
    <cellStyle name="Normal 3 2 2 2 4 2 2 3" xfId="3371"/>
    <cellStyle name="Normal 3 2 2 2 4 2 2 3 2" xfId="8652"/>
    <cellStyle name="Normal 3 2 2 2 4 2 2 3 2 2" xfId="14328"/>
    <cellStyle name="Normal 3 2 2 2 4 2 2 3 3" xfId="14327"/>
    <cellStyle name="Normal 3 2 2 2 4 2 2 4" xfId="6011"/>
    <cellStyle name="Normal 3 2 2 2 4 2 2 4 2" xfId="14329"/>
    <cellStyle name="Normal 3 2 2 2 4 2 2 5" xfId="14322"/>
    <cellStyle name="Normal 3 2 2 2 4 2 3" xfId="1081"/>
    <cellStyle name="Normal 3 2 2 2 4 2 3 2" xfId="2313"/>
    <cellStyle name="Normal 3 2 2 2 4 2 3 2 2" xfId="4955"/>
    <cellStyle name="Normal 3 2 2 2 4 2 3 2 2 2" xfId="10236"/>
    <cellStyle name="Normal 3 2 2 2 4 2 3 2 2 2 2" xfId="14333"/>
    <cellStyle name="Normal 3 2 2 2 4 2 3 2 2 3" xfId="14332"/>
    <cellStyle name="Normal 3 2 2 2 4 2 3 2 3" xfId="7595"/>
    <cellStyle name="Normal 3 2 2 2 4 2 3 2 3 2" xfId="14334"/>
    <cellStyle name="Normal 3 2 2 2 4 2 3 2 4" xfId="14331"/>
    <cellStyle name="Normal 3 2 2 2 4 2 3 3" xfId="3723"/>
    <cellStyle name="Normal 3 2 2 2 4 2 3 3 2" xfId="9004"/>
    <cellStyle name="Normal 3 2 2 2 4 2 3 3 2 2" xfId="14336"/>
    <cellStyle name="Normal 3 2 2 2 4 2 3 3 3" xfId="14335"/>
    <cellStyle name="Normal 3 2 2 2 4 2 3 4" xfId="6363"/>
    <cellStyle name="Normal 3 2 2 2 4 2 3 4 2" xfId="14337"/>
    <cellStyle name="Normal 3 2 2 2 4 2 3 5" xfId="14330"/>
    <cellStyle name="Normal 3 2 2 2 4 2 4" xfId="1609"/>
    <cellStyle name="Normal 3 2 2 2 4 2 4 2" xfId="4251"/>
    <cellStyle name="Normal 3 2 2 2 4 2 4 2 2" xfId="9532"/>
    <cellStyle name="Normal 3 2 2 2 4 2 4 2 2 2" xfId="14340"/>
    <cellStyle name="Normal 3 2 2 2 4 2 4 2 3" xfId="14339"/>
    <cellStyle name="Normal 3 2 2 2 4 2 4 3" xfId="6891"/>
    <cellStyle name="Normal 3 2 2 2 4 2 4 3 2" xfId="14341"/>
    <cellStyle name="Normal 3 2 2 2 4 2 4 4" xfId="14338"/>
    <cellStyle name="Normal 3 2 2 2 4 2 5" xfId="3018"/>
    <cellStyle name="Normal 3 2 2 2 4 2 5 2" xfId="8300"/>
    <cellStyle name="Normal 3 2 2 2 4 2 5 2 2" xfId="14343"/>
    <cellStyle name="Normal 3 2 2 2 4 2 5 3" xfId="14342"/>
    <cellStyle name="Normal 3 2 2 2 4 2 6" xfId="5659"/>
    <cellStyle name="Normal 3 2 2 2 4 2 6 2" xfId="14344"/>
    <cellStyle name="Normal 3 2 2 2 4 2 7" xfId="14321"/>
    <cellStyle name="Normal 3 2 2 2 4 3" xfId="553"/>
    <cellStyle name="Normal 3 2 2 2 4 3 2" xfId="1257"/>
    <cellStyle name="Normal 3 2 2 2 4 3 2 2" xfId="2489"/>
    <cellStyle name="Normal 3 2 2 2 4 3 2 2 2" xfId="5131"/>
    <cellStyle name="Normal 3 2 2 2 4 3 2 2 2 2" xfId="10412"/>
    <cellStyle name="Normal 3 2 2 2 4 3 2 2 2 2 2" xfId="14349"/>
    <cellStyle name="Normal 3 2 2 2 4 3 2 2 2 3" xfId="14348"/>
    <cellStyle name="Normal 3 2 2 2 4 3 2 2 3" xfId="7771"/>
    <cellStyle name="Normal 3 2 2 2 4 3 2 2 3 2" xfId="14350"/>
    <cellStyle name="Normal 3 2 2 2 4 3 2 2 4" xfId="14347"/>
    <cellStyle name="Normal 3 2 2 2 4 3 2 3" xfId="3899"/>
    <cellStyle name="Normal 3 2 2 2 4 3 2 3 2" xfId="9180"/>
    <cellStyle name="Normal 3 2 2 2 4 3 2 3 2 2" xfId="14352"/>
    <cellStyle name="Normal 3 2 2 2 4 3 2 3 3" xfId="14351"/>
    <cellStyle name="Normal 3 2 2 2 4 3 2 4" xfId="6539"/>
    <cellStyle name="Normal 3 2 2 2 4 3 2 4 2" xfId="14353"/>
    <cellStyle name="Normal 3 2 2 2 4 3 2 5" xfId="14346"/>
    <cellStyle name="Normal 3 2 2 2 4 3 3" xfId="1785"/>
    <cellStyle name="Normal 3 2 2 2 4 3 3 2" xfId="4427"/>
    <cellStyle name="Normal 3 2 2 2 4 3 3 2 2" xfId="9708"/>
    <cellStyle name="Normal 3 2 2 2 4 3 3 2 2 2" xfId="14356"/>
    <cellStyle name="Normal 3 2 2 2 4 3 3 2 3" xfId="14355"/>
    <cellStyle name="Normal 3 2 2 2 4 3 3 3" xfId="7067"/>
    <cellStyle name="Normal 3 2 2 2 4 3 3 3 2" xfId="14357"/>
    <cellStyle name="Normal 3 2 2 2 4 3 3 4" xfId="14354"/>
    <cellStyle name="Normal 3 2 2 2 4 3 4" xfId="3194"/>
    <cellStyle name="Normal 3 2 2 2 4 3 4 2" xfId="8476"/>
    <cellStyle name="Normal 3 2 2 2 4 3 4 2 2" xfId="14359"/>
    <cellStyle name="Normal 3 2 2 2 4 3 4 3" xfId="14358"/>
    <cellStyle name="Normal 3 2 2 2 4 3 5" xfId="5835"/>
    <cellStyle name="Normal 3 2 2 2 4 3 5 2" xfId="14360"/>
    <cellStyle name="Normal 3 2 2 2 4 3 6" xfId="14345"/>
    <cellStyle name="Normal 3 2 2 2 4 4" xfId="905"/>
    <cellStyle name="Normal 3 2 2 2 4 4 2" xfId="2137"/>
    <cellStyle name="Normal 3 2 2 2 4 4 2 2" xfId="4779"/>
    <cellStyle name="Normal 3 2 2 2 4 4 2 2 2" xfId="10060"/>
    <cellStyle name="Normal 3 2 2 2 4 4 2 2 2 2" xfId="14364"/>
    <cellStyle name="Normal 3 2 2 2 4 4 2 2 3" xfId="14363"/>
    <cellStyle name="Normal 3 2 2 2 4 4 2 3" xfId="7419"/>
    <cellStyle name="Normal 3 2 2 2 4 4 2 3 2" xfId="14365"/>
    <cellStyle name="Normal 3 2 2 2 4 4 2 4" xfId="14362"/>
    <cellStyle name="Normal 3 2 2 2 4 4 3" xfId="3547"/>
    <cellStyle name="Normal 3 2 2 2 4 4 3 2" xfId="8828"/>
    <cellStyle name="Normal 3 2 2 2 4 4 3 2 2" xfId="14367"/>
    <cellStyle name="Normal 3 2 2 2 4 4 3 3" xfId="14366"/>
    <cellStyle name="Normal 3 2 2 2 4 4 4" xfId="6187"/>
    <cellStyle name="Normal 3 2 2 2 4 4 4 2" xfId="14368"/>
    <cellStyle name="Normal 3 2 2 2 4 4 5" xfId="14361"/>
    <cellStyle name="Normal 3 2 2 2 4 5" xfId="1433"/>
    <cellStyle name="Normal 3 2 2 2 4 5 2" xfId="4075"/>
    <cellStyle name="Normal 3 2 2 2 4 5 2 2" xfId="9356"/>
    <cellStyle name="Normal 3 2 2 2 4 5 2 2 2" xfId="14371"/>
    <cellStyle name="Normal 3 2 2 2 4 5 2 3" xfId="14370"/>
    <cellStyle name="Normal 3 2 2 2 4 5 3" xfId="6715"/>
    <cellStyle name="Normal 3 2 2 2 4 5 3 2" xfId="14372"/>
    <cellStyle name="Normal 3 2 2 2 4 5 4" xfId="14369"/>
    <cellStyle name="Normal 3 2 2 2 4 6" xfId="2665"/>
    <cellStyle name="Normal 3 2 2 2 4 6 2" xfId="5307"/>
    <cellStyle name="Normal 3 2 2 2 4 6 2 2" xfId="10588"/>
    <cellStyle name="Normal 3 2 2 2 4 6 2 2 2" xfId="14375"/>
    <cellStyle name="Normal 3 2 2 2 4 6 2 3" xfId="14374"/>
    <cellStyle name="Normal 3 2 2 2 4 6 3" xfId="7947"/>
    <cellStyle name="Normal 3 2 2 2 4 6 3 2" xfId="14376"/>
    <cellStyle name="Normal 3 2 2 2 4 6 4" xfId="14373"/>
    <cellStyle name="Normal 3 2 2 2 4 7" xfId="2842"/>
    <cellStyle name="Normal 3 2 2 2 4 7 2" xfId="8124"/>
    <cellStyle name="Normal 3 2 2 2 4 7 2 2" xfId="14378"/>
    <cellStyle name="Normal 3 2 2 2 4 7 3" xfId="14377"/>
    <cellStyle name="Normal 3 2 2 2 4 8" xfId="5483"/>
    <cellStyle name="Normal 3 2 2 2 4 8 2" xfId="14379"/>
    <cellStyle name="Normal 3 2 2 2 4 9" xfId="14320"/>
    <cellStyle name="Normal 3 2 2 2 5" xfId="292"/>
    <cellStyle name="Normal 3 2 2 2 5 2" xfId="640"/>
    <cellStyle name="Normal 3 2 2 2 5 2 2" xfId="1872"/>
    <cellStyle name="Normal 3 2 2 2 5 2 2 2" xfId="4514"/>
    <cellStyle name="Normal 3 2 2 2 5 2 2 2 2" xfId="9795"/>
    <cellStyle name="Normal 3 2 2 2 5 2 2 2 2 2" xfId="14384"/>
    <cellStyle name="Normal 3 2 2 2 5 2 2 2 3" xfId="14383"/>
    <cellStyle name="Normal 3 2 2 2 5 2 2 3" xfId="7154"/>
    <cellStyle name="Normal 3 2 2 2 5 2 2 3 2" xfId="14385"/>
    <cellStyle name="Normal 3 2 2 2 5 2 2 4" xfId="14382"/>
    <cellStyle name="Normal 3 2 2 2 5 2 3" xfId="3282"/>
    <cellStyle name="Normal 3 2 2 2 5 2 3 2" xfId="8563"/>
    <cellStyle name="Normal 3 2 2 2 5 2 3 2 2" xfId="14387"/>
    <cellStyle name="Normal 3 2 2 2 5 2 3 3" xfId="14386"/>
    <cellStyle name="Normal 3 2 2 2 5 2 4" xfId="5922"/>
    <cellStyle name="Normal 3 2 2 2 5 2 4 2" xfId="14388"/>
    <cellStyle name="Normal 3 2 2 2 5 2 5" xfId="14381"/>
    <cellStyle name="Normal 3 2 2 2 5 3" xfId="992"/>
    <cellStyle name="Normal 3 2 2 2 5 3 2" xfId="2224"/>
    <cellStyle name="Normal 3 2 2 2 5 3 2 2" xfId="4866"/>
    <cellStyle name="Normal 3 2 2 2 5 3 2 2 2" xfId="10147"/>
    <cellStyle name="Normal 3 2 2 2 5 3 2 2 2 2" xfId="14392"/>
    <cellStyle name="Normal 3 2 2 2 5 3 2 2 3" xfId="14391"/>
    <cellStyle name="Normal 3 2 2 2 5 3 2 3" xfId="7506"/>
    <cellStyle name="Normal 3 2 2 2 5 3 2 3 2" xfId="14393"/>
    <cellStyle name="Normal 3 2 2 2 5 3 2 4" xfId="14390"/>
    <cellStyle name="Normal 3 2 2 2 5 3 3" xfId="3634"/>
    <cellStyle name="Normal 3 2 2 2 5 3 3 2" xfId="8915"/>
    <cellStyle name="Normal 3 2 2 2 5 3 3 2 2" xfId="14395"/>
    <cellStyle name="Normal 3 2 2 2 5 3 3 3" xfId="14394"/>
    <cellStyle name="Normal 3 2 2 2 5 3 4" xfId="6274"/>
    <cellStyle name="Normal 3 2 2 2 5 3 4 2" xfId="14396"/>
    <cellStyle name="Normal 3 2 2 2 5 3 5" xfId="14389"/>
    <cellStyle name="Normal 3 2 2 2 5 4" xfId="1520"/>
    <cellStyle name="Normal 3 2 2 2 5 4 2" xfId="4162"/>
    <cellStyle name="Normal 3 2 2 2 5 4 2 2" xfId="9443"/>
    <cellStyle name="Normal 3 2 2 2 5 4 2 2 2" xfId="14399"/>
    <cellStyle name="Normal 3 2 2 2 5 4 2 3" xfId="14398"/>
    <cellStyle name="Normal 3 2 2 2 5 4 3" xfId="6802"/>
    <cellStyle name="Normal 3 2 2 2 5 4 3 2" xfId="14400"/>
    <cellStyle name="Normal 3 2 2 2 5 4 4" xfId="14397"/>
    <cellStyle name="Normal 3 2 2 2 5 5" xfId="2929"/>
    <cellStyle name="Normal 3 2 2 2 5 5 2" xfId="8211"/>
    <cellStyle name="Normal 3 2 2 2 5 5 2 2" xfId="14402"/>
    <cellStyle name="Normal 3 2 2 2 5 5 3" xfId="14401"/>
    <cellStyle name="Normal 3 2 2 2 5 6" xfId="5570"/>
    <cellStyle name="Normal 3 2 2 2 5 6 2" xfId="14403"/>
    <cellStyle name="Normal 3 2 2 2 5 7" xfId="14380"/>
    <cellStyle name="Normal 3 2 2 2 6" xfId="467"/>
    <cellStyle name="Normal 3 2 2 2 6 2" xfId="1168"/>
    <cellStyle name="Normal 3 2 2 2 6 2 2" xfId="2400"/>
    <cellStyle name="Normal 3 2 2 2 6 2 2 2" xfId="5042"/>
    <cellStyle name="Normal 3 2 2 2 6 2 2 2 2" xfId="10323"/>
    <cellStyle name="Normal 3 2 2 2 6 2 2 2 2 2" xfId="14408"/>
    <cellStyle name="Normal 3 2 2 2 6 2 2 2 3" xfId="14407"/>
    <cellStyle name="Normal 3 2 2 2 6 2 2 3" xfId="7682"/>
    <cellStyle name="Normal 3 2 2 2 6 2 2 3 2" xfId="14409"/>
    <cellStyle name="Normal 3 2 2 2 6 2 2 4" xfId="14406"/>
    <cellStyle name="Normal 3 2 2 2 6 2 3" xfId="3810"/>
    <cellStyle name="Normal 3 2 2 2 6 2 3 2" xfId="9091"/>
    <cellStyle name="Normal 3 2 2 2 6 2 3 2 2" xfId="14411"/>
    <cellStyle name="Normal 3 2 2 2 6 2 3 3" xfId="14410"/>
    <cellStyle name="Normal 3 2 2 2 6 2 4" xfId="6450"/>
    <cellStyle name="Normal 3 2 2 2 6 2 4 2" xfId="14412"/>
    <cellStyle name="Normal 3 2 2 2 6 2 5" xfId="14405"/>
    <cellStyle name="Normal 3 2 2 2 6 3" xfId="1696"/>
    <cellStyle name="Normal 3 2 2 2 6 3 2" xfId="4338"/>
    <cellStyle name="Normal 3 2 2 2 6 3 2 2" xfId="9619"/>
    <cellStyle name="Normal 3 2 2 2 6 3 2 2 2" xfId="14415"/>
    <cellStyle name="Normal 3 2 2 2 6 3 2 3" xfId="14414"/>
    <cellStyle name="Normal 3 2 2 2 6 3 3" xfId="6978"/>
    <cellStyle name="Normal 3 2 2 2 6 3 3 2" xfId="14416"/>
    <cellStyle name="Normal 3 2 2 2 6 3 4" xfId="14413"/>
    <cellStyle name="Normal 3 2 2 2 6 4" xfId="3105"/>
    <cellStyle name="Normal 3 2 2 2 6 4 2" xfId="8387"/>
    <cellStyle name="Normal 3 2 2 2 6 4 2 2" xfId="14418"/>
    <cellStyle name="Normal 3 2 2 2 6 4 3" xfId="14417"/>
    <cellStyle name="Normal 3 2 2 2 6 5" xfId="5746"/>
    <cellStyle name="Normal 3 2 2 2 6 5 2" xfId="14419"/>
    <cellStyle name="Normal 3 2 2 2 6 6" xfId="14404"/>
    <cellStyle name="Normal 3 2 2 2 7" xfId="816"/>
    <cellStyle name="Normal 3 2 2 2 7 2" xfId="2048"/>
    <cellStyle name="Normal 3 2 2 2 7 2 2" xfId="4690"/>
    <cellStyle name="Normal 3 2 2 2 7 2 2 2" xfId="9971"/>
    <cellStyle name="Normal 3 2 2 2 7 2 2 2 2" xfId="14423"/>
    <cellStyle name="Normal 3 2 2 2 7 2 2 3" xfId="14422"/>
    <cellStyle name="Normal 3 2 2 2 7 2 3" xfId="7330"/>
    <cellStyle name="Normal 3 2 2 2 7 2 3 2" xfId="14424"/>
    <cellStyle name="Normal 3 2 2 2 7 2 4" xfId="14421"/>
    <cellStyle name="Normal 3 2 2 2 7 3" xfId="3458"/>
    <cellStyle name="Normal 3 2 2 2 7 3 2" xfId="8739"/>
    <cellStyle name="Normal 3 2 2 2 7 3 2 2" xfId="14426"/>
    <cellStyle name="Normal 3 2 2 2 7 3 3" xfId="14425"/>
    <cellStyle name="Normal 3 2 2 2 7 4" xfId="6098"/>
    <cellStyle name="Normal 3 2 2 2 7 4 2" xfId="14427"/>
    <cellStyle name="Normal 3 2 2 2 7 5" xfId="14420"/>
    <cellStyle name="Normal 3 2 2 2 8" xfId="1344"/>
    <cellStyle name="Normal 3 2 2 2 8 2" xfId="3986"/>
    <cellStyle name="Normal 3 2 2 2 8 2 2" xfId="9267"/>
    <cellStyle name="Normal 3 2 2 2 8 2 2 2" xfId="14430"/>
    <cellStyle name="Normal 3 2 2 2 8 2 3" xfId="14429"/>
    <cellStyle name="Normal 3 2 2 2 8 3" xfId="6626"/>
    <cellStyle name="Normal 3 2 2 2 8 3 2" xfId="14431"/>
    <cellStyle name="Normal 3 2 2 2 8 4" xfId="14428"/>
    <cellStyle name="Normal 3 2 2 2 9" xfId="2576"/>
    <cellStyle name="Normal 3 2 2 2 9 2" xfId="5218"/>
    <cellStyle name="Normal 3 2 2 2 9 2 2" xfId="10499"/>
    <cellStyle name="Normal 3 2 2 2 9 2 2 2" xfId="14434"/>
    <cellStyle name="Normal 3 2 2 2 9 2 3" xfId="14433"/>
    <cellStyle name="Normal 3 2 2 2 9 3" xfId="7858"/>
    <cellStyle name="Normal 3 2 2 2 9 3 2" xfId="14435"/>
    <cellStyle name="Normal 3 2 2 2 9 4" xfId="14432"/>
    <cellStyle name="Normal 3 2 2 3" xfId="119"/>
    <cellStyle name="Normal 3 2 2 3 10" xfId="14436"/>
    <cellStyle name="Normal 3 2 2 3 2" xfId="204"/>
    <cellStyle name="Normal 3 2 2 3 2 2" xfId="388"/>
    <cellStyle name="Normal 3 2 2 3 2 2 2" xfId="737"/>
    <cellStyle name="Normal 3 2 2 3 2 2 2 2" xfId="1969"/>
    <cellStyle name="Normal 3 2 2 3 2 2 2 2 2" xfId="4611"/>
    <cellStyle name="Normal 3 2 2 3 2 2 2 2 2 2" xfId="9892"/>
    <cellStyle name="Normal 3 2 2 3 2 2 2 2 2 2 2" xfId="14442"/>
    <cellStyle name="Normal 3 2 2 3 2 2 2 2 2 3" xfId="14441"/>
    <cellStyle name="Normal 3 2 2 3 2 2 2 2 3" xfId="7251"/>
    <cellStyle name="Normal 3 2 2 3 2 2 2 2 3 2" xfId="14443"/>
    <cellStyle name="Normal 3 2 2 3 2 2 2 2 4" xfId="14440"/>
    <cellStyle name="Normal 3 2 2 3 2 2 2 3" xfId="3379"/>
    <cellStyle name="Normal 3 2 2 3 2 2 2 3 2" xfId="8660"/>
    <cellStyle name="Normal 3 2 2 3 2 2 2 3 2 2" xfId="14445"/>
    <cellStyle name="Normal 3 2 2 3 2 2 2 3 3" xfId="14444"/>
    <cellStyle name="Normal 3 2 2 3 2 2 2 4" xfId="6019"/>
    <cellStyle name="Normal 3 2 2 3 2 2 2 4 2" xfId="14446"/>
    <cellStyle name="Normal 3 2 2 3 2 2 2 5" xfId="14439"/>
    <cellStyle name="Normal 3 2 2 3 2 2 3" xfId="1089"/>
    <cellStyle name="Normal 3 2 2 3 2 2 3 2" xfId="2321"/>
    <cellStyle name="Normal 3 2 2 3 2 2 3 2 2" xfId="4963"/>
    <cellStyle name="Normal 3 2 2 3 2 2 3 2 2 2" xfId="10244"/>
    <cellStyle name="Normal 3 2 2 3 2 2 3 2 2 2 2" xfId="14450"/>
    <cellStyle name="Normal 3 2 2 3 2 2 3 2 2 3" xfId="14449"/>
    <cellStyle name="Normal 3 2 2 3 2 2 3 2 3" xfId="7603"/>
    <cellStyle name="Normal 3 2 2 3 2 2 3 2 3 2" xfId="14451"/>
    <cellStyle name="Normal 3 2 2 3 2 2 3 2 4" xfId="14448"/>
    <cellStyle name="Normal 3 2 2 3 2 2 3 3" xfId="3731"/>
    <cellStyle name="Normal 3 2 2 3 2 2 3 3 2" xfId="9012"/>
    <cellStyle name="Normal 3 2 2 3 2 2 3 3 2 2" xfId="14453"/>
    <cellStyle name="Normal 3 2 2 3 2 2 3 3 3" xfId="14452"/>
    <cellStyle name="Normal 3 2 2 3 2 2 3 4" xfId="6371"/>
    <cellStyle name="Normal 3 2 2 3 2 2 3 4 2" xfId="14454"/>
    <cellStyle name="Normal 3 2 2 3 2 2 3 5" xfId="14447"/>
    <cellStyle name="Normal 3 2 2 3 2 2 4" xfId="1617"/>
    <cellStyle name="Normal 3 2 2 3 2 2 4 2" xfId="4259"/>
    <cellStyle name="Normal 3 2 2 3 2 2 4 2 2" xfId="9540"/>
    <cellStyle name="Normal 3 2 2 3 2 2 4 2 2 2" xfId="14457"/>
    <cellStyle name="Normal 3 2 2 3 2 2 4 2 3" xfId="14456"/>
    <cellStyle name="Normal 3 2 2 3 2 2 4 3" xfId="6899"/>
    <cellStyle name="Normal 3 2 2 3 2 2 4 3 2" xfId="14458"/>
    <cellStyle name="Normal 3 2 2 3 2 2 4 4" xfId="14455"/>
    <cellStyle name="Normal 3 2 2 3 2 2 5" xfId="3026"/>
    <cellStyle name="Normal 3 2 2 3 2 2 5 2" xfId="8308"/>
    <cellStyle name="Normal 3 2 2 3 2 2 5 2 2" xfId="14460"/>
    <cellStyle name="Normal 3 2 2 3 2 2 5 3" xfId="14459"/>
    <cellStyle name="Normal 3 2 2 3 2 2 6" xfId="5667"/>
    <cellStyle name="Normal 3 2 2 3 2 2 6 2" xfId="14461"/>
    <cellStyle name="Normal 3 2 2 3 2 2 7" xfId="14438"/>
    <cellStyle name="Normal 3 2 2 3 2 3" xfId="560"/>
    <cellStyle name="Normal 3 2 2 3 2 3 2" xfId="1265"/>
    <cellStyle name="Normal 3 2 2 3 2 3 2 2" xfId="2497"/>
    <cellStyle name="Normal 3 2 2 3 2 3 2 2 2" xfId="5139"/>
    <cellStyle name="Normal 3 2 2 3 2 3 2 2 2 2" xfId="10420"/>
    <cellStyle name="Normal 3 2 2 3 2 3 2 2 2 2 2" xfId="14466"/>
    <cellStyle name="Normal 3 2 2 3 2 3 2 2 2 3" xfId="14465"/>
    <cellStyle name="Normal 3 2 2 3 2 3 2 2 3" xfId="7779"/>
    <cellStyle name="Normal 3 2 2 3 2 3 2 2 3 2" xfId="14467"/>
    <cellStyle name="Normal 3 2 2 3 2 3 2 2 4" xfId="14464"/>
    <cellStyle name="Normal 3 2 2 3 2 3 2 3" xfId="3907"/>
    <cellStyle name="Normal 3 2 2 3 2 3 2 3 2" xfId="9188"/>
    <cellStyle name="Normal 3 2 2 3 2 3 2 3 2 2" xfId="14469"/>
    <cellStyle name="Normal 3 2 2 3 2 3 2 3 3" xfId="14468"/>
    <cellStyle name="Normal 3 2 2 3 2 3 2 4" xfId="6547"/>
    <cellStyle name="Normal 3 2 2 3 2 3 2 4 2" xfId="14470"/>
    <cellStyle name="Normal 3 2 2 3 2 3 2 5" xfId="14463"/>
    <cellStyle name="Normal 3 2 2 3 2 3 3" xfId="1793"/>
    <cellStyle name="Normal 3 2 2 3 2 3 3 2" xfId="4435"/>
    <cellStyle name="Normal 3 2 2 3 2 3 3 2 2" xfId="9716"/>
    <cellStyle name="Normal 3 2 2 3 2 3 3 2 2 2" xfId="14473"/>
    <cellStyle name="Normal 3 2 2 3 2 3 3 2 3" xfId="14472"/>
    <cellStyle name="Normal 3 2 2 3 2 3 3 3" xfId="7075"/>
    <cellStyle name="Normal 3 2 2 3 2 3 3 3 2" xfId="14474"/>
    <cellStyle name="Normal 3 2 2 3 2 3 3 4" xfId="14471"/>
    <cellStyle name="Normal 3 2 2 3 2 3 4" xfId="3202"/>
    <cellStyle name="Normal 3 2 2 3 2 3 4 2" xfId="8484"/>
    <cellStyle name="Normal 3 2 2 3 2 3 4 2 2" xfId="14476"/>
    <cellStyle name="Normal 3 2 2 3 2 3 4 3" xfId="14475"/>
    <cellStyle name="Normal 3 2 2 3 2 3 5" xfId="5843"/>
    <cellStyle name="Normal 3 2 2 3 2 3 5 2" xfId="14477"/>
    <cellStyle name="Normal 3 2 2 3 2 3 6" xfId="14462"/>
    <cellStyle name="Normal 3 2 2 3 2 4" xfId="913"/>
    <cellStyle name="Normal 3 2 2 3 2 4 2" xfId="2145"/>
    <cellStyle name="Normal 3 2 2 3 2 4 2 2" xfId="4787"/>
    <cellStyle name="Normal 3 2 2 3 2 4 2 2 2" xfId="10068"/>
    <cellStyle name="Normal 3 2 2 3 2 4 2 2 2 2" xfId="14481"/>
    <cellStyle name="Normal 3 2 2 3 2 4 2 2 3" xfId="14480"/>
    <cellStyle name="Normal 3 2 2 3 2 4 2 3" xfId="7427"/>
    <cellStyle name="Normal 3 2 2 3 2 4 2 3 2" xfId="14482"/>
    <cellStyle name="Normal 3 2 2 3 2 4 2 4" xfId="14479"/>
    <cellStyle name="Normal 3 2 2 3 2 4 3" xfId="3555"/>
    <cellStyle name="Normal 3 2 2 3 2 4 3 2" xfId="8836"/>
    <cellStyle name="Normal 3 2 2 3 2 4 3 2 2" xfId="14484"/>
    <cellStyle name="Normal 3 2 2 3 2 4 3 3" xfId="14483"/>
    <cellStyle name="Normal 3 2 2 3 2 4 4" xfId="6195"/>
    <cellStyle name="Normal 3 2 2 3 2 4 4 2" xfId="14485"/>
    <cellStyle name="Normal 3 2 2 3 2 4 5" xfId="14478"/>
    <cellStyle name="Normal 3 2 2 3 2 5" xfId="1441"/>
    <cellStyle name="Normal 3 2 2 3 2 5 2" xfId="4083"/>
    <cellStyle name="Normal 3 2 2 3 2 5 2 2" xfId="9364"/>
    <cellStyle name="Normal 3 2 2 3 2 5 2 2 2" xfId="14488"/>
    <cellStyle name="Normal 3 2 2 3 2 5 2 3" xfId="14487"/>
    <cellStyle name="Normal 3 2 2 3 2 5 3" xfId="6723"/>
    <cellStyle name="Normal 3 2 2 3 2 5 3 2" xfId="14489"/>
    <cellStyle name="Normal 3 2 2 3 2 5 4" xfId="14486"/>
    <cellStyle name="Normal 3 2 2 3 2 6" xfId="2673"/>
    <cellStyle name="Normal 3 2 2 3 2 6 2" xfId="5315"/>
    <cellStyle name="Normal 3 2 2 3 2 6 2 2" xfId="10596"/>
    <cellStyle name="Normal 3 2 2 3 2 6 2 2 2" xfId="14492"/>
    <cellStyle name="Normal 3 2 2 3 2 6 2 3" xfId="14491"/>
    <cellStyle name="Normal 3 2 2 3 2 6 3" xfId="7955"/>
    <cellStyle name="Normal 3 2 2 3 2 6 3 2" xfId="14493"/>
    <cellStyle name="Normal 3 2 2 3 2 6 4" xfId="14490"/>
    <cellStyle name="Normal 3 2 2 3 2 7" xfId="2850"/>
    <cellStyle name="Normal 3 2 2 3 2 7 2" xfId="8132"/>
    <cellStyle name="Normal 3 2 2 3 2 7 2 2" xfId="14495"/>
    <cellStyle name="Normal 3 2 2 3 2 7 3" xfId="14494"/>
    <cellStyle name="Normal 3 2 2 3 2 8" xfId="5491"/>
    <cellStyle name="Normal 3 2 2 3 2 8 2" xfId="14496"/>
    <cellStyle name="Normal 3 2 2 3 2 9" xfId="14437"/>
    <cellStyle name="Normal 3 2 2 3 3" xfId="299"/>
    <cellStyle name="Normal 3 2 2 3 3 2" xfId="648"/>
    <cellStyle name="Normal 3 2 2 3 3 2 2" xfId="1880"/>
    <cellStyle name="Normal 3 2 2 3 3 2 2 2" xfId="4522"/>
    <cellStyle name="Normal 3 2 2 3 3 2 2 2 2" xfId="9803"/>
    <cellStyle name="Normal 3 2 2 3 3 2 2 2 2 2" xfId="14501"/>
    <cellStyle name="Normal 3 2 2 3 3 2 2 2 3" xfId="14500"/>
    <cellStyle name="Normal 3 2 2 3 3 2 2 3" xfId="7162"/>
    <cellStyle name="Normal 3 2 2 3 3 2 2 3 2" xfId="14502"/>
    <cellStyle name="Normal 3 2 2 3 3 2 2 4" xfId="14499"/>
    <cellStyle name="Normal 3 2 2 3 3 2 3" xfId="3290"/>
    <cellStyle name="Normal 3 2 2 3 3 2 3 2" xfId="8571"/>
    <cellStyle name="Normal 3 2 2 3 3 2 3 2 2" xfId="14504"/>
    <cellStyle name="Normal 3 2 2 3 3 2 3 3" xfId="14503"/>
    <cellStyle name="Normal 3 2 2 3 3 2 4" xfId="5930"/>
    <cellStyle name="Normal 3 2 2 3 3 2 4 2" xfId="14505"/>
    <cellStyle name="Normal 3 2 2 3 3 2 5" xfId="14498"/>
    <cellStyle name="Normal 3 2 2 3 3 3" xfId="1000"/>
    <cellStyle name="Normal 3 2 2 3 3 3 2" xfId="2232"/>
    <cellStyle name="Normal 3 2 2 3 3 3 2 2" xfId="4874"/>
    <cellStyle name="Normal 3 2 2 3 3 3 2 2 2" xfId="10155"/>
    <cellStyle name="Normal 3 2 2 3 3 3 2 2 2 2" xfId="14509"/>
    <cellStyle name="Normal 3 2 2 3 3 3 2 2 3" xfId="14508"/>
    <cellStyle name="Normal 3 2 2 3 3 3 2 3" xfId="7514"/>
    <cellStyle name="Normal 3 2 2 3 3 3 2 3 2" xfId="14510"/>
    <cellStyle name="Normal 3 2 2 3 3 3 2 4" xfId="14507"/>
    <cellStyle name="Normal 3 2 2 3 3 3 3" xfId="3642"/>
    <cellStyle name="Normal 3 2 2 3 3 3 3 2" xfId="8923"/>
    <cellStyle name="Normal 3 2 2 3 3 3 3 2 2" xfId="14512"/>
    <cellStyle name="Normal 3 2 2 3 3 3 3 3" xfId="14511"/>
    <cellStyle name="Normal 3 2 2 3 3 3 4" xfId="6282"/>
    <cellStyle name="Normal 3 2 2 3 3 3 4 2" xfId="14513"/>
    <cellStyle name="Normal 3 2 2 3 3 3 5" xfId="14506"/>
    <cellStyle name="Normal 3 2 2 3 3 4" xfId="1528"/>
    <cellStyle name="Normal 3 2 2 3 3 4 2" xfId="4170"/>
    <cellStyle name="Normal 3 2 2 3 3 4 2 2" xfId="9451"/>
    <cellStyle name="Normal 3 2 2 3 3 4 2 2 2" xfId="14516"/>
    <cellStyle name="Normal 3 2 2 3 3 4 2 3" xfId="14515"/>
    <cellStyle name="Normal 3 2 2 3 3 4 3" xfId="6810"/>
    <cellStyle name="Normal 3 2 2 3 3 4 3 2" xfId="14517"/>
    <cellStyle name="Normal 3 2 2 3 3 4 4" xfId="14514"/>
    <cellStyle name="Normal 3 2 2 3 3 5" xfId="2937"/>
    <cellStyle name="Normal 3 2 2 3 3 5 2" xfId="8219"/>
    <cellStyle name="Normal 3 2 2 3 3 5 2 2" xfId="14519"/>
    <cellStyle name="Normal 3 2 2 3 3 5 3" xfId="14518"/>
    <cellStyle name="Normal 3 2 2 3 3 6" xfId="5578"/>
    <cellStyle name="Normal 3 2 2 3 3 6 2" xfId="14520"/>
    <cellStyle name="Normal 3 2 2 3 3 7" xfId="14497"/>
    <cellStyle name="Normal 3 2 2 3 4" xfId="477"/>
    <cellStyle name="Normal 3 2 2 3 4 2" xfId="1178"/>
    <cellStyle name="Normal 3 2 2 3 4 2 2" xfId="2410"/>
    <cellStyle name="Normal 3 2 2 3 4 2 2 2" xfId="5052"/>
    <cellStyle name="Normal 3 2 2 3 4 2 2 2 2" xfId="10333"/>
    <cellStyle name="Normal 3 2 2 3 4 2 2 2 2 2" xfId="14525"/>
    <cellStyle name="Normal 3 2 2 3 4 2 2 2 3" xfId="14524"/>
    <cellStyle name="Normal 3 2 2 3 4 2 2 3" xfId="7692"/>
    <cellStyle name="Normal 3 2 2 3 4 2 2 3 2" xfId="14526"/>
    <cellStyle name="Normal 3 2 2 3 4 2 2 4" xfId="14523"/>
    <cellStyle name="Normal 3 2 2 3 4 2 3" xfId="3820"/>
    <cellStyle name="Normal 3 2 2 3 4 2 3 2" xfId="9101"/>
    <cellStyle name="Normal 3 2 2 3 4 2 3 2 2" xfId="14528"/>
    <cellStyle name="Normal 3 2 2 3 4 2 3 3" xfId="14527"/>
    <cellStyle name="Normal 3 2 2 3 4 2 4" xfId="6460"/>
    <cellStyle name="Normal 3 2 2 3 4 2 4 2" xfId="14529"/>
    <cellStyle name="Normal 3 2 2 3 4 2 5" xfId="14522"/>
    <cellStyle name="Normal 3 2 2 3 4 3" xfId="1706"/>
    <cellStyle name="Normal 3 2 2 3 4 3 2" xfId="4348"/>
    <cellStyle name="Normal 3 2 2 3 4 3 2 2" xfId="9629"/>
    <cellStyle name="Normal 3 2 2 3 4 3 2 2 2" xfId="14532"/>
    <cellStyle name="Normal 3 2 2 3 4 3 2 3" xfId="14531"/>
    <cellStyle name="Normal 3 2 2 3 4 3 3" xfId="6988"/>
    <cellStyle name="Normal 3 2 2 3 4 3 3 2" xfId="14533"/>
    <cellStyle name="Normal 3 2 2 3 4 3 4" xfId="14530"/>
    <cellStyle name="Normal 3 2 2 3 4 4" xfId="3115"/>
    <cellStyle name="Normal 3 2 2 3 4 4 2" xfId="8397"/>
    <cellStyle name="Normal 3 2 2 3 4 4 2 2" xfId="14535"/>
    <cellStyle name="Normal 3 2 2 3 4 4 3" xfId="14534"/>
    <cellStyle name="Normal 3 2 2 3 4 5" xfId="5756"/>
    <cellStyle name="Normal 3 2 2 3 4 5 2" xfId="14536"/>
    <cellStyle name="Normal 3 2 2 3 4 6" xfId="14521"/>
    <cellStyle name="Normal 3 2 2 3 5" xfId="826"/>
    <cellStyle name="Normal 3 2 2 3 5 2" xfId="2058"/>
    <cellStyle name="Normal 3 2 2 3 5 2 2" xfId="4700"/>
    <cellStyle name="Normal 3 2 2 3 5 2 2 2" xfId="9981"/>
    <cellStyle name="Normal 3 2 2 3 5 2 2 2 2" xfId="14540"/>
    <cellStyle name="Normal 3 2 2 3 5 2 2 3" xfId="14539"/>
    <cellStyle name="Normal 3 2 2 3 5 2 3" xfId="7340"/>
    <cellStyle name="Normal 3 2 2 3 5 2 3 2" xfId="14541"/>
    <cellStyle name="Normal 3 2 2 3 5 2 4" xfId="14538"/>
    <cellStyle name="Normal 3 2 2 3 5 3" xfId="3468"/>
    <cellStyle name="Normal 3 2 2 3 5 3 2" xfId="8749"/>
    <cellStyle name="Normal 3 2 2 3 5 3 2 2" xfId="14543"/>
    <cellStyle name="Normal 3 2 2 3 5 3 3" xfId="14542"/>
    <cellStyle name="Normal 3 2 2 3 5 4" xfId="6108"/>
    <cellStyle name="Normal 3 2 2 3 5 4 2" xfId="14544"/>
    <cellStyle name="Normal 3 2 2 3 5 5" xfId="14537"/>
    <cellStyle name="Normal 3 2 2 3 6" xfId="1352"/>
    <cellStyle name="Normal 3 2 2 3 6 2" xfId="3994"/>
    <cellStyle name="Normal 3 2 2 3 6 2 2" xfId="9275"/>
    <cellStyle name="Normal 3 2 2 3 6 2 2 2" xfId="14547"/>
    <cellStyle name="Normal 3 2 2 3 6 2 3" xfId="14546"/>
    <cellStyle name="Normal 3 2 2 3 6 3" xfId="6634"/>
    <cellStyle name="Normal 3 2 2 3 6 3 2" xfId="14548"/>
    <cellStyle name="Normal 3 2 2 3 6 4" xfId="14545"/>
    <cellStyle name="Normal 3 2 2 3 7" xfId="2584"/>
    <cellStyle name="Normal 3 2 2 3 7 2" xfId="5226"/>
    <cellStyle name="Normal 3 2 2 3 7 2 2" xfId="10507"/>
    <cellStyle name="Normal 3 2 2 3 7 2 2 2" xfId="14551"/>
    <cellStyle name="Normal 3 2 2 3 7 2 3" xfId="14550"/>
    <cellStyle name="Normal 3 2 2 3 7 3" xfId="7866"/>
    <cellStyle name="Normal 3 2 2 3 7 3 2" xfId="14552"/>
    <cellStyle name="Normal 3 2 2 3 7 4" xfId="14549"/>
    <cellStyle name="Normal 3 2 2 3 8" xfId="2763"/>
    <cellStyle name="Normal 3 2 2 3 8 2" xfId="8045"/>
    <cellStyle name="Normal 3 2 2 3 8 2 2" xfId="14554"/>
    <cellStyle name="Normal 3 2 2 3 8 3" xfId="14553"/>
    <cellStyle name="Normal 3 2 2 3 9" xfId="5404"/>
    <cellStyle name="Normal 3 2 2 3 9 2" xfId="14555"/>
    <cellStyle name="Normal 3 2 2 4" xfId="135"/>
    <cellStyle name="Normal 3 2 2 4 10" xfId="14556"/>
    <cellStyle name="Normal 3 2 2 4 2" xfId="218"/>
    <cellStyle name="Normal 3 2 2 4 2 2" xfId="402"/>
    <cellStyle name="Normal 3 2 2 4 2 2 2" xfId="751"/>
    <cellStyle name="Normal 3 2 2 4 2 2 2 2" xfId="1983"/>
    <cellStyle name="Normal 3 2 2 4 2 2 2 2 2" xfId="4625"/>
    <cellStyle name="Normal 3 2 2 4 2 2 2 2 2 2" xfId="9906"/>
    <cellStyle name="Normal 3 2 2 4 2 2 2 2 2 2 2" xfId="14562"/>
    <cellStyle name="Normal 3 2 2 4 2 2 2 2 2 3" xfId="14561"/>
    <cellStyle name="Normal 3 2 2 4 2 2 2 2 3" xfId="7265"/>
    <cellStyle name="Normal 3 2 2 4 2 2 2 2 3 2" xfId="14563"/>
    <cellStyle name="Normal 3 2 2 4 2 2 2 2 4" xfId="14560"/>
    <cellStyle name="Normal 3 2 2 4 2 2 2 3" xfId="3393"/>
    <cellStyle name="Normal 3 2 2 4 2 2 2 3 2" xfId="8674"/>
    <cellStyle name="Normal 3 2 2 4 2 2 2 3 2 2" xfId="14565"/>
    <cellStyle name="Normal 3 2 2 4 2 2 2 3 3" xfId="14564"/>
    <cellStyle name="Normal 3 2 2 4 2 2 2 4" xfId="6033"/>
    <cellStyle name="Normal 3 2 2 4 2 2 2 4 2" xfId="14566"/>
    <cellStyle name="Normal 3 2 2 4 2 2 2 5" xfId="14559"/>
    <cellStyle name="Normal 3 2 2 4 2 2 3" xfId="1103"/>
    <cellStyle name="Normal 3 2 2 4 2 2 3 2" xfId="2335"/>
    <cellStyle name="Normal 3 2 2 4 2 2 3 2 2" xfId="4977"/>
    <cellStyle name="Normal 3 2 2 4 2 2 3 2 2 2" xfId="10258"/>
    <cellStyle name="Normal 3 2 2 4 2 2 3 2 2 2 2" xfId="14570"/>
    <cellStyle name="Normal 3 2 2 4 2 2 3 2 2 3" xfId="14569"/>
    <cellStyle name="Normal 3 2 2 4 2 2 3 2 3" xfId="7617"/>
    <cellStyle name="Normal 3 2 2 4 2 2 3 2 3 2" xfId="14571"/>
    <cellStyle name="Normal 3 2 2 4 2 2 3 2 4" xfId="14568"/>
    <cellStyle name="Normal 3 2 2 4 2 2 3 3" xfId="3745"/>
    <cellStyle name="Normal 3 2 2 4 2 2 3 3 2" xfId="9026"/>
    <cellStyle name="Normal 3 2 2 4 2 2 3 3 2 2" xfId="14573"/>
    <cellStyle name="Normal 3 2 2 4 2 2 3 3 3" xfId="14572"/>
    <cellStyle name="Normal 3 2 2 4 2 2 3 4" xfId="6385"/>
    <cellStyle name="Normal 3 2 2 4 2 2 3 4 2" xfId="14574"/>
    <cellStyle name="Normal 3 2 2 4 2 2 3 5" xfId="14567"/>
    <cellStyle name="Normal 3 2 2 4 2 2 4" xfId="1631"/>
    <cellStyle name="Normal 3 2 2 4 2 2 4 2" xfId="4273"/>
    <cellStyle name="Normal 3 2 2 4 2 2 4 2 2" xfId="9554"/>
    <cellStyle name="Normal 3 2 2 4 2 2 4 2 2 2" xfId="14577"/>
    <cellStyle name="Normal 3 2 2 4 2 2 4 2 3" xfId="14576"/>
    <cellStyle name="Normal 3 2 2 4 2 2 4 3" xfId="6913"/>
    <cellStyle name="Normal 3 2 2 4 2 2 4 3 2" xfId="14578"/>
    <cellStyle name="Normal 3 2 2 4 2 2 4 4" xfId="14575"/>
    <cellStyle name="Normal 3 2 2 4 2 2 5" xfId="3040"/>
    <cellStyle name="Normal 3 2 2 4 2 2 5 2" xfId="8322"/>
    <cellStyle name="Normal 3 2 2 4 2 2 5 2 2" xfId="14580"/>
    <cellStyle name="Normal 3 2 2 4 2 2 5 3" xfId="14579"/>
    <cellStyle name="Normal 3 2 2 4 2 2 6" xfId="5681"/>
    <cellStyle name="Normal 3 2 2 4 2 2 6 2" xfId="14581"/>
    <cellStyle name="Normal 3 2 2 4 2 2 7" xfId="14558"/>
    <cellStyle name="Normal 3 2 2 4 2 3" xfId="574"/>
    <cellStyle name="Normal 3 2 2 4 2 3 2" xfId="1279"/>
    <cellStyle name="Normal 3 2 2 4 2 3 2 2" xfId="2511"/>
    <cellStyle name="Normal 3 2 2 4 2 3 2 2 2" xfId="5153"/>
    <cellStyle name="Normal 3 2 2 4 2 3 2 2 2 2" xfId="10434"/>
    <cellStyle name="Normal 3 2 2 4 2 3 2 2 2 2 2" xfId="14586"/>
    <cellStyle name="Normal 3 2 2 4 2 3 2 2 2 3" xfId="14585"/>
    <cellStyle name="Normal 3 2 2 4 2 3 2 2 3" xfId="7793"/>
    <cellStyle name="Normal 3 2 2 4 2 3 2 2 3 2" xfId="14587"/>
    <cellStyle name="Normal 3 2 2 4 2 3 2 2 4" xfId="14584"/>
    <cellStyle name="Normal 3 2 2 4 2 3 2 3" xfId="3921"/>
    <cellStyle name="Normal 3 2 2 4 2 3 2 3 2" xfId="9202"/>
    <cellStyle name="Normal 3 2 2 4 2 3 2 3 2 2" xfId="14589"/>
    <cellStyle name="Normal 3 2 2 4 2 3 2 3 3" xfId="14588"/>
    <cellStyle name="Normal 3 2 2 4 2 3 2 4" xfId="6561"/>
    <cellStyle name="Normal 3 2 2 4 2 3 2 4 2" xfId="14590"/>
    <cellStyle name="Normal 3 2 2 4 2 3 2 5" xfId="14583"/>
    <cellStyle name="Normal 3 2 2 4 2 3 3" xfId="1807"/>
    <cellStyle name="Normal 3 2 2 4 2 3 3 2" xfId="4449"/>
    <cellStyle name="Normal 3 2 2 4 2 3 3 2 2" xfId="9730"/>
    <cellStyle name="Normal 3 2 2 4 2 3 3 2 2 2" xfId="14593"/>
    <cellStyle name="Normal 3 2 2 4 2 3 3 2 3" xfId="14592"/>
    <cellStyle name="Normal 3 2 2 4 2 3 3 3" xfId="7089"/>
    <cellStyle name="Normal 3 2 2 4 2 3 3 3 2" xfId="14594"/>
    <cellStyle name="Normal 3 2 2 4 2 3 3 4" xfId="14591"/>
    <cellStyle name="Normal 3 2 2 4 2 3 4" xfId="3216"/>
    <cellStyle name="Normal 3 2 2 4 2 3 4 2" xfId="8498"/>
    <cellStyle name="Normal 3 2 2 4 2 3 4 2 2" xfId="14596"/>
    <cellStyle name="Normal 3 2 2 4 2 3 4 3" xfId="14595"/>
    <cellStyle name="Normal 3 2 2 4 2 3 5" xfId="5857"/>
    <cellStyle name="Normal 3 2 2 4 2 3 5 2" xfId="14597"/>
    <cellStyle name="Normal 3 2 2 4 2 3 6" xfId="14582"/>
    <cellStyle name="Normal 3 2 2 4 2 4" xfId="927"/>
    <cellStyle name="Normal 3 2 2 4 2 4 2" xfId="2159"/>
    <cellStyle name="Normal 3 2 2 4 2 4 2 2" xfId="4801"/>
    <cellStyle name="Normal 3 2 2 4 2 4 2 2 2" xfId="10082"/>
    <cellStyle name="Normal 3 2 2 4 2 4 2 2 2 2" xfId="14601"/>
    <cellStyle name="Normal 3 2 2 4 2 4 2 2 3" xfId="14600"/>
    <cellStyle name="Normal 3 2 2 4 2 4 2 3" xfId="7441"/>
    <cellStyle name="Normal 3 2 2 4 2 4 2 3 2" xfId="14602"/>
    <cellStyle name="Normal 3 2 2 4 2 4 2 4" xfId="14599"/>
    <cellStyle name="Normal 3 2 2 4 2 4 3" xfId="3569"/>
    <cellStyle name="Normal 3 2 2 4 2 4 3 2" xfId="8850"/>
    <cellStyle name="Normal 3 2 2 4 2 4 3 2 2" xfId="14604"/>
    <cellStyle name="Normal 3 2 2 4 2 4 3 3" xfId="14603"/>
    <cellStyle name="Normal 3 2 2 4 2 4 4" xfId="6209"/>
    <cellStyle name="Normal 3 2 2 4 2 4 4 2" xfId="14605"/>
    <cellStyle name="Normal 3 2 2 4 2 4 5" xfId="14598"/>
    <cellStyle name="Normal 3 2 2 4 2 5" xfId="1455"/>
    <cellStyle name="Normal 3 2 2 4 2 5 2" xfId="4097"/>
    <cellStyle name="Normal 3 2 2 4 2 5 2 2" xfId="9378"/>
    <cellStyle name="Normal 3 2 2 4 2 5 2 2 2" xfId="14608"/>
    <cellStyle name="Normal 3 2 2 4 2 5 2 3" xfId="14607"/>
    <cellStyle name="Normal 3 2 2 4 2 5 3" xfId="6737"/>
    <cellStyle name="Normal 3 2 2 4 2 5 3 2" xfId="14609"/>
    <cellStyle name="Normal 3 2 2 4 2 5 4" xfId="14606"/>
    <cellStyle name="Normal 3 2 2 4 2 6" xfId="2687"/>
    <cellStyle name="Normal 3 2 2 4 2 6 2" xfId="5329"/>
    <cellStyle name="Normal 3 2 2 4 2 6 2 2" xfId="10610"/>
    <cellStyle name="Normal 3 2 2 4 2 6 2 2 2" xfId="14612"/>
    <cellStyle name="Normal 3 2 2 4 2 6 2 3" xfId="14611"/>
    <cellStyle name="Normal 3 2 2 4 2 6 3" xfId="7969"/>
    <cellStyle name="Normal 3 2 2 4 2 6 3 2" xfId="14613"/>
    <cellStyle name="Normal 3 2 2 4 2 6 4" xfId="14610"/>
    <cellStyle name="Normal 3 2 2 4 2 7" xfId="2864"/>
    <cellStyle name="Normal 3 2 2 4 2 7 2" xfId="8146"/>
    <cellStyle name="Normal 3 2 2 4 2 7 2 2" xfId="14615"/>
    <cellStyle name="Normal 3 2 2 4 2 7 3" xfId="14614"/>
    <cellStyle name="Normal 3 2 2 4 2 8" xfId="5505"/>
    <cellStyle name="Normal 3 2 2 4 2 8 2" xfId="14616"/>
    <cellStyle name="Normal 3 2 2 4 2 9" xfId="14557"/>
    <cellStyle name="Normal 3 2 2 4 3" xfId="315"/>
    <cellStyle name="Normal 3 2 2 4 3 2" xfId="664"/>
    <cellStyle name="Normal 3 2 2 4 3 2 2" xfId="1896"/>
    <cellStyle name="Normal 3 2 2 4 3 2 2 2" xfId="4538"/>
    <cellStyle name="Normal 3 2 2 4 3 2 2 2 2" xfId="9819"/>
    <cellStyle name="Normal 3 2 2 4 3 2 2 2 2 2" xfId="14621"/>
    <cellStyle name="Normal 3 2 2 4 3 2 2 2 3" xfId="14620"/>
    <cellStyle name="Normal 3 2 2 4 3 2 2 3" xfId="7178"/>
    <cellStyle name="Normal 3 2 2 4 3 2 2 3 2" xfId="14622"/>
    <cellStyle name="Normal 3 2 2 4 3 2 2 4" xfId="14619"/>
    <cellStyle name="Normal 3 2 2 4 3 2 3" xfId="3306"/>
    <cellStyle name="Normal 3 2 2 4 3 2 3 2" xfId="8587"/>
    <cellStyle name="Normal 3 2 2 4 3 2 3 2 2" xfId="14624"/>
    <cellStyle name="Normal 3 2 2 4 3 2 3 3" xfId="14623"/>
    <cellStyle name="Normal 3 2 2 4 3 2 4" xfId="5946"/>
    <cellStyle name="Normal 3 2 2 4 3 2 4 2" xfId="14625"/>
    <cellStyle name="Normal 3 2 2 4 3 2 5" xfId="14618"/>
    <cellStyle name="Normal 3 2 2 4 3 3" xfId="1016"/>
    <cellStyle name="Normal 3 2 2 4 3 3 2" xfId="2248"/>
    <cellStyle name="Normal 3 2 2 4 3 3 2 2" xfId="4890"/>
    <cellStyle name="Normal 3 2 2 4 3 3 2 2 2" xfId="10171"/>
    <cellStyle name="Normal 3 2 2 4 3 3 2 2 2 2" xfId="14629"/>
    <cellStyle name="Normal 3 2 2 4 3 3 2 2 3" xfId="14628"/>
    <cellStyle name="Normal 3 2 2 4 3 3 2 3" xfId="7530"/>
    <cellStyle name="Normal 3 2 2 4 3 3 2 3 2" xfId="14630"/>
    <cellStyle name="Normal 3 2 2 4 3 3 2 4" xfId="14627"/>
    <cellStyle name="Normal 3 2 2 4 3 3 3" xfId="3658"/>
    <cellStyle name="Normal 3 2 2 4 3 3 3 2" xfId="8939"/>
    <cellStyle name="Normal 3 2 2 4 3 3 3 2 2" xfId="14632"/>
    <cellStyle name="Normal 3 2 2 4 3 3 3 3" xfId="14631"/>
    <cellStyle name="Normal 3 2 2 4 3 3 4" xfId="6298"/>
    <cellStyle name="Normal 3 2 2 4 3 3 4 2" xfId="14633"/>
    <cellStyle name="Normal 3 2 2 4 3 3 5" xfId="14626"/>
    <cellStyle name="Normal 3 2 2 4 3 4" xfId="1544"/>
    <cellStyle name="Normal 3 2 2 4 3 4 2" xfId="4186"/>
    <cellStyle name="Normal 3 2 2 4 3 4 2 2" xfId="9467"/>
    <cellStyle name="Normal 3 2 2 4 3 4 2 2 2" xfId="14636"/>
    <cellStyle name="Normal 3 2 2 4 3 4 2 3" xfId="14635"/>
    <cellStyle name="Normal 3 2 2 4 3 4 3" xfId="6826"/>
    <cellStyle name="Normal 3 2 2 4 3 4 3 2" xfId="14637"/>
    <cellStyle name="Normal 3 2 2 4 3 4 4" xfId="14634"/>
    <cellStyle name="Normal 3 2 2 4 3 5" xfId="2953"/>
    <cellStyle name="Normal 3 2 2 4 3 5 2" xfId="8235"/>
    <cellStyle name="Normal 3 2 2 4 3 5 2 2" xfId="14639"/>
    <cellStyle name="Normal 3 2 2 4 3 5 3" xfId="14638"/>
    <cellStyle name="Normal 3 2 2 4 3 6" xfId="5594"/>
    <cellStyle name="Normal 3 2 2 4 3 6 2" xfId="14640"/>
    <cellStyle name="Normal 3 2 2 4 3 7" xfId="14617"/>
    <cellStyle name="Normal 3 2 2 4 4" xfId="491"/>
    <cellStyle name="Normal 3 2 2 4 4 2" xfId="1194"/>
    <cellStyle name="Normal 3 2 2 4 4 2 2" xfId="2426"/>
    <cellStyle name="Normal 3 2 2 4 4 2 2 2" xfId="5068"/>
    <cellStyle name="Normal 3 2 2 4 4 2 2 2 2" xfId="10349"/>
    <cellStyle name="Normal 3 2 2 4 4 2 2 2 2 2" xfId="14645"/>
    <cellStyle name="Normal 3 2 2 4 4 2 2 2 3" xfId="14644"/>
    <cellStyle name="Normal 3 2 2 4 4 2 2 3" xfId="7708"/>
    <cellStyle name="Normal 3 2 2 4 4 2 2 3 2" xfId="14646"/>
    <cellStyle name="Normal 3 2 2 4 4 2 2 4" xfId="14643"/>
    <cellStyle name="Normal 3 2 2 4 4 2 3" xfId="3836"/>
    <cellStyle name="Normal 3 2 2 4 4 2 3 2" xfId="9117"/>
    <cellStyle name="Normal 3 2 2 4 4 2 3 2 2" xfId="14648"/>
    <cellStyle name="Normal 3 2 2 4 4 2 3 3" xfId="14647"/>
    <cellStyle name="Normal 3 2 2 4 4 2 4" xfId="6476"/>
    <cellStyle name="Normal 3 2 2 4 4 2 4 2" xfId="14649"/>
    <cellStyle name="Normal 3 2 2 4 4 2 5" xfId="14642"/>
    <cellStyle name="Normal 3 2 2 4 4 3" xfId="1722"/>
    <cellStyle name="Normal 3 2 2 4 4 3 2" xfId="4364"/>
    <cellStyle name="Normal 3 2 2 4 4 3 2 2" xfId="9645"/>
    <cellStyle name="Normal 3 2 2 4 4 3 2 2 2" xfId="14652"/>
    <cellStyle name="Normal 3 2 2 4 4 3 2 3" xfId="14651"/>
    <cellStyle name="Normal 3 2 2 4 4 3 3" xfId="7004"/>
    <cellStyle name="Normal 3 2 2 4 4 3 3 2" xfId="14653"/>
    <cellStyle name="Normal 3 2 2 4 4 3 4" xfId="14650"/>
    <cellStyle name="Normal 3 2 2 4 4 4" xfId="3131"/>
    <cellStyle name="Normal 3 2 2 4 4 4 2" xfId="8413"/>
    <cellStyle name="Normal 3 2 2 4 4 4 2 2" xfId="14655"/>
    <cellStyle name="Normal 3 2 2 4 4 4 3" xfId="14654"/>
    <cellStyle name="Normal 3 2 2 4 4 5" xfId="5772"/>
    <cellStyle name="Normal 3 2 2 4 4 5 2" xfId="14656"/>
    <cellStyle name="Normal 3 2 2 4 4 6" xfId="14641"/>
    <cellStyle name="Normal 3 2 2 4 5" xfId="842"/>
    <cellStyle name="Normal 3 2 2 4 5 2" xfId="2074"/>
    <cellStyle name="Normal 3 2 2 4 5 2 2" xfId="4716"/>
    <cellStyle name="Normal 3 2 2 4 5 2 2 2" xfId="9997"/>
    <cellStyle name="Normal 3 2 2 4 5 2 2 2 2" xfId="14660"/>
    <cellStyle name="Normal 3 2 2 4 5 2 2 3" xfId="14659"/>
    <cellStyle name="Normal 3 2 2 4 5 2 3" xfId="7356"/>
    <cellStyle name="Normal 3 2 2 4 5 2 3 2" xfId="14661"/>
    <cellStyle name="Normal 3 2 2 4 5 2 4" xfId="14658"/>
    <cellStyle name="Normal 3 2 2 4 5 3" xfId="3484"/>
    <cellStyle name="Normal 3 2 2 4 5 3 2" xfId="8765"/>
    <cellStyle name="Normal 3 2 2 4 5 3 2 2" xfId="14663"/>
    <cellStyle name="Normal 3 2 2 4 5 3 3" xfId="14662"/>
    <cellStyle name="Normal 3 2 2 4 5 4" xfId="6124"/>
    <cellStyle name="Normal 3 2 2 4 5 4 2" xfId="14664"/>
    <cellStyle name="Normal 3 2 2 4 5 5" xfId="14657"/>
    <cellStyle name="Normal 3 2 2 4 6" xfId="1368"/>
    <cellStyle name="Normal 3 2 2 4 6 2" xfId="4010"/>
    <cellStyle name="Normal 3 2 2 4 6 2 2" xfId="9291"/>
    <cellStyle name="Normal 3 2 2 4 6 2 2 2" xfId="14667"/>
    <cellStyle name="Normal 3 2 2 4 6 2 3" xfId="14666"/>
    <cellStyle name="Normal 3 2 2 4 6 3" xfId="6650"/>
    <cellStyle name="Normal 3 2 2 4 6 3 2" xfId="14668"/>
    <cellStyle name="Normal 3 2 2 4 6 4" xfId="14665"/>
    <cellStyle name="Normal 3 2 2 4 7" xfId="2600"/>
    <cellStyle name="Normal 3 2 2 4 7 2" xfId="5242"/>
    <cellStyle name="Normal 3 2 2 4 7 2 2" xfId="10523"/>
    <cellStyle name="Normal 3 2 2 4 7 2 2 2" xfId="14671"/>
    <cellStyle name="Normal 3 2 2 4 7 2 3" xfId="14670"/>
    <cellStyle name="Normal 3 2 2 4 7 3" xfId="7882"/>
    <cellStyle name="Normal 3 2 2 4 7 3 2" xfId="14672"/>
    <cellStyle name="Normal 3 2 2 4 7 4" xfId="14669"/>
    <cellStyle name="Normal 3 2 2 4 8" xfId="2779"/>
    <cellStyle name="Normal 3 2 2 4 8 2" xfId="8061"/>
    <cellStyle name="Normal 3 2 2 4 8 2 2" xfId="14674"/>
    <cellStyle name="Normal 3 2 2 4 8 3" xfId="14673"/>
    <cellStyle name="Normal 3 2 2 4 9" xfId="5420"/>
    <cellStyle name="Normal 3 2 2 4 9 2" xfId="14675"/>
    <cellStyle name="Normal 3 2 2 5" xfId="153"/>
    <cellStyle name="Normal 3 2 2 5 10" xfId="14676"/>
    <cellStyle name="Normal 3 2 2 5 2" xfId="236"/>
    <cellStyle name="Normal 3 2 2 5 2 2" xfId="420"/>
    <cellStyle name="Normal 3 2 2 5 2 2 2" xfId="769"/>
    <cellStyle name="Normal 3 2 2 5 2 2 2 2" xfId="2001"/>
    <cellStyle name="Normal 3 2 2 5 2 2 2 2 2" xfId="4643"/>
    <cellStyle name="Normal 3 2 2 5 2 2 2 2 2 2" xfId="9924"/>
    <cellStyle name="Normal 3 2 2 5 2 2 2 2 2 2 2" xfId="14682"/>
    <cellStyle name="Normal 3 2 2 5 2 2 2 2 2 3" xfId="14681"/>
    <cellStyle name="Normal 3 2 2 5 2 2 2 2 3" xfId="7283"/>
    <cellStyle name="Normal 3 2 2 5 2 2 2 2 3 2" xfId="14683"/>
    <cellStyle name="Normal 3 2 2 5 2 2 2 2 4" xfId="14680"/>
    <cellStyle name="Normal 3 2 2 5 2 2 2 3" xfId="3411"/>
    <cellStyle name="Normal 3 2 2 5 2 2 2 3 2" xfId="8692"/>
    <cellStyle name="Normal 3 2 2 5 2 2 2 3 2 2" xfId="14685"/>
    <cellStyle name="Normal 3 2 2 5 2 2 2 3 3" xfId="14684"/>
    <cellStyle name="Normal 3 2 2 5 2 2 2 4" xfId="6051"/>
    <cellStyle name="Normal 3 2 2 5 2 2 2 4 2" xfId="14686"/>
    <cellStyle name="Normal 3 2 2 5 2 2 2 5" xfId="14679"/>
    <cellStyle name="Normal 3 2 2 5 2 2 3" xfId="1121"/>
    <cellStyle name="Normal 3 2 2 5 2 2 3 2" xfId="2353"/>
    <cellStyle name="Normal 3 2 2 5 2 2 3 2 2" xfId="4995"/>
    <cellStyle name="Normal 3 2 2 5 2 2 3 2 2 2" xfId="10276"/>
    <cellStyle name="Normal 3 2 2 5 2 2 3 2 2 2 2" xfId="14690"/>
    <cellStyle name="Normal 3 2 2 5 2 2 3 2 2 3" xfId="14689"/>
    <cellStyle name="Normal 3 2 2 5 2 2 3 2 3" xfId="7635"/>
    <cellStyle name="Normal 3 2 2 5 2 2 3 2 3 2" xfId="14691"/>
    <cellStyle name="Normal 3 2 2 5 2 2 3 2 4" xfId="14688"/>
    <cellStyle name="Normal 3 2 2 5 2 2 3 3" xfId="3763"/>
    <cellStyle name="Normal 3 2 2 5 2 2 3 3 2" xfId="9044"/>
    <cellStyle name="Normal 3 2 2 5 2 2 3 3 2 2" xfId="14693"/>
    <cellStyle name="Normal 3 2 2 5 2 2 3 3 3" xfId="14692"/>
    <cellStyle name="Normal 3 2 2 5 2 2 3 4" xfId="6403"/>
    <cellStyle name="Normal 3 2 2 5 2 2 3 4 2" xfId="14694"/>
    <cellStyle name="Normal 3 2 2 5 2 2 3 5" xfId="14687"/>
    <cellStyle name="Normal 3 2 2 5 2 2 4" xfId="1649"/>
    <cellStyle name="Normal 3 2 2 5 2 2 4 2" xfId="4291"/>
    <cellStyle name="Normal 3 2 2 5 2 2 4 2 2" xfId="9572"/>
    <cellStyle name="Normal 3 2 2 5 2 2 4 2 2 2" xfId="14697"/>
    <cellStyle name="Normal 3 2 2 5 2 2 4 2 3" xfId="14696"/>
    <cellStyle name="Normal 3 2 2 5 2 2 4 3" xfId="6931"/>
    <cellStyle name="Normal 3 2 2 5 2 2 4 3 2" xfId="14698"/>
    <cellStyle name="Normal 3 2 2 5 2 2 4 4" xfId="14695"/>
    <cellStyle name="Normal 3 2 2 5 2 2 5" xfId="3058"/>
    <cellStyle name="Normal 3 2 2 5 2 2 5 2" xfId="8340"/>
    <cellStyle name="Normal 3 2 2 5 2 2 5 2 2" xfId="14700"/>
    <cellStyle name="Normal 3 2 2 5 2 2 5 3" xfId="14699"/>
    <cellStyle name="Normal 3 2 2 5 2 2 6" xfId="5699"/>
    <cellStyle name="Normal 3 2 2 5 2 2 6 2" xfId="14701"/>
    <cellStyle name="Normal 3 2 2 5 2 2 7" xfId="14678"/>
    <cellStyle name="Normal 3 2 2 5 2 3" xfId="592"/>
    <cellStyle name="Normal 3 2 2 5 2 3 2" xfId="1297"/>
    <cellStyle name="Normal 3 2 2 5 2 3 2 2" xfId="2529"/>
    <cellStyle name="Normal 3 2 2 5 2 3 2 2 2" xfId="5171"/>
    <cellStyle name="Normal 3 2 2 5 2 3 2 2 2 2" xfId="10452"/>
    <cellStyle name="Normal 3 2 2 5 2 3 2 2 2 2 2" xfId="14706"/>
    <cellStyle name="Normal 3 2 2 5 2 3 2 2 2 3" xfId="14705"/>
    <cellStyle name="Normal 3 2 2 5 2 3 2 2 3" xfId="7811"/>
    <cellStyle name="Normal 3 2 2 5 2 3 2 2 3 2" xfId="14707"/>
    <cellStyle name="Normal 3 2 2 5 2 3 2 2 4" xfId="14704"/>
    <cellStyle name="Normal 3 2 2 5 2 3 2 3" xfId="3939"/>
    <cellStyle name="Normal 3 2 2 5 2 3 2 3 2" xfId="9220"/>
    <cellStyle name="Normal 3 2 2 5 2 3 2 3 2 2" xfId="14709"/>
    <cellStyle name="Normal 3 2 2 5 2 3 2 3 3" xfId="14708"/>
    <cellStyle name="Normal 3 2 2 5 2 3 2 4" xfId="6579"/>
    <cellStyle name="Normal 3 2 2 5 2 3 2 4 2" xfId="14710"/>
    <cellStyle name="Normal 3 2 2 5 2 3 2 5" xfId="14703"/>
    <cellStyle name="Normal 3 2 2 5 2 3 3" xfId="1825"/>
    <cellStyle name="Normal 3 2 2 5 2 3 3 2" xfId="4467"/>
    <cellStyle name="Normal 3 2 2 5 2 3 3 2 2" xfId="9748"/>
    <cellStyle name="Normal 3 2 2 5 2 3 3 2 2 2" xfId="14713"/>
    <cellStyle name="Normal 3 2 2 5 2 3 3 2 3" xfId="14712"/>
    <cellStyle name="Normal 3 2 2 5 2 3 3 3" xfId="7107"/>
    <cellStyle name="Normal 3 2 2 5 2 3 3 3 2" xfId="14714"/>
    <cellStyle name="Normal 3 2 2 5 2 3 3 4" xfId="14711"/>
    <cellStyle name="Normal 3 2 2 5 2 3 4" xfId="3234"/>
    <cellStyle name="Normal 3 2 2 5 2 3 4 2" xfId="8516"/>
    <cellStyle name="Normal 3 2 2 5 2 3 4 2 2" xfId="14716"/>
    <cellStyle name="Normal 3 2 2 5 2 3 4 3" xfId="14715"/>
    <cellStyle name="Normal 3 2 2 5 2 3 5" xfId="5875"/>
    <cellStyle name="Normal 3 2 2 5 2 3 5 2" xfId="14717"/>
    <cellStyle name="Normal 3 2 2 5 2 3 6" xfId="14702"/>
    <cellStyle name="Normal 3 2 2 5 2 4" xfId="945"/>
    <cellStyle name="Normal 3 2 2 5 2 4 2" xfId="2177"/>
    <cellStyle name="Normal 3 2 2 5 2 4 2 2" xfId="4819"/>
    <cellStyle name="Normal 3 2 2 5 2 4 2 2 2" xfId="10100"/>
    <cellStyle name="Normal 3 2 2 5 2 4 2 2 2 2" xfId="14721"/>
    <cellStyle name="Normal 3 2 2 5 2 4 2 2 3" xfId="14720"/>
    <cellStyle name="Normal 3 2 2 5 2 4 2 3" xfId="7459"/>
    <cellStyle name="Normal 3 2 2 5 2 4 2 3 2" xfId="14722"/>
    <cellStyle name="Normal 3 2 2 5 2 4 2 4" xfId="14719"/>
    <cellStyle name="Normal 3 2 2 5 2 4 3" xfId="3587"/>
    <cellStyle name="Normal 3 2 2 5 2 4 3 2" xfId="8868"/>
    <cellStyle name="Normal 3 2 2 5 2 4 3 2 2" xfId="14724"/>
    <cellStyle name="Normal 3 2 2 5 2 4 3 3" xfId="14723"/>
    <cellStyle name="Normal 3 2 2 5 2 4 4" xfId="6227"/>
    <cellStyle name="Normal 3 2 2 5 2 4 4 2" xfId="14725"/>
    <cellStyle name="Normal 3 2 2 5 2 4 5" xfId="14718"/>
    <cellStyle name="Normal 3 2 2 5 2 5" xfId="1473"/>
    <cellStyle name="Normal 3 2 2 5 2 5 2" xfId="4115"/>
    <cellStyle name="Normal 3 2 2 5 2 5 2 2" xfId="9396"/>
    <cellStyle name="Normal 3 2 2 5 2 5 2 2 2" xfId="14728"/>
    <cellStyle name="Normal 3 2 2 5 2 5 2 3" xfId="14727"/>
    <cellStyle name="Normal 3 2 2 5 2 5 3" xfId="6755"/>
    <cellStyle name="Normal 3 2 2 5 2 5 3 2" xfId="14729"/>
    <cellStyle name="Normal 3 2 2 5 2 5 4" xfId="14726"/>
    <cellStyle name="Normal 3 2 2 5 2 6" xfId="2705"/>
    <cellStyle name="Normal 3 2 2 5 2 6 2" xfId="5347"/>
    <cellStyle name="Normal 3 2 2 5 2 6 2 2" xfId="10628"/>
    <cellStyle name="Normal 3 2 2 5 2 6 2 2 2" xfId="14732"/>
    <cellStyle name="Normal 3 2 2 5 2 6 2 3" xfId="14731"/>
    <cellStyle name="Normal 3 2 2 5 2 6 3" xfId="7987"/>
    <cellStyle name="Normal 3 2 2 5 2 6 3 2" xfId="14733"/>
    <cellStyle name="Normal 3 2 2 5 2 6 4" xfId="14730"/>
    <cellStyle name="Normal 3 2 2 5 2 7" xfId="2882"/>
    <cellStyle name="Normal 3 2 2 5 2 7 2" xfId="8164"/>
    <cellStyle name="Normal 3 2 2 5 2 7 2 2" xfId="14735"/>
    <cellStyle name="Normal 3 2 2 5 2 7 3" xfId="14734"/>
    <cellStyle name="Normal 3 2 2 5 2 8" xfId="5523"/>
    <cellStyle name="Normal 3 2 2 5 2 8 2" xfId="14736"/>
    <cellStyle name="Normal 3 2 2 5 2 9" xfId="14677"/>
    <cellStyle name="Normal 3 2 2 5 3" xfId="333"/>
    <cellStyle name="Normal 3 2 2 5 3 2" xfId="682"/>
    <cellStyle name="Normal 3 2 2 5 3 2 2" xfId="1914"/>
    <cellStyle name="Normal 3 2 2 5 3 2 2 2" xfId="4556"/>
    <cellStyle name="Normal 3 2 2 5 3 2 2 2 2" xfId="9837"/>
    <cellStyle name="Normal 3 2 2 5 3 2 2 2 2 2" xfId="14741"/>
    <cellStyle name="Normal 3 2 2 5 3 2 2 2 3" xfId="14740"/>
    <cellStyle name="Normal 3 2 2 5 3 2 2 3" xfId="7196"/>
    <cellStyle name="Normal 3 2 2 5 3 2 2 3 2" xfId="14742"/>
    <cellStyle name="Normal 3 2 2 5 3 2 2 4" xfId="14739"/>
    <cellStyle name="Normal 3 2 2 5 3 2 3" xfId="3324"/>
    <cellStyle name="Normal 3 2 2 5 3 2 3 2" xfId="8605"/>
    <cellStyle name="Normal 3 2 2 5 3 2 3 2 2" xfId="14744"/>
    <cellStyle name="Normal 3 2 2 5 3 2 3 3" xfId="14743"/>
    <cellStyle name="Normal 3 2 2 5 3 2 4" xfId="5964"/>
    <cellStyle name="Normal 3 2 2 5 3 2 4 2" xfId="14745"/>
    <cellStyle name="Normal 3 2 2 5 3 2 5" xfId="14738"/>
    <cellStyle name="Normal 3 2 2 5 3 3" xfId="1034"/>
    <cellStyle name="Normal 3 2 2 5 3 3 2" xfId="2266"/>
    <cellStyle name="Normal 3 2 2 5 3 3 2 2" xfId="4908"/>
    <cellStyle name="Normal 3 2 2 5 3 3 2 2 2" xfId="10189"/>
    <cellStyle name="Normal 3 2 2 5 3 3 2 2 2 2" xfId="14749"/>
    <cellStyle name="Normal 3 2 2 5 3 3 2 2 3" xfId="14748"/>
    <cellStyle name="Normal 3 2 2 5 3 3 2 3" xfId="7548"/>
    <cellStyle name="Normal 3 2 2 5 3 3 2 3 2" xfId="14750"/>
    <cellStyle name="Normal 3 2 2 5 3 3 2 4" xfId="14747"/>
    <cellStyle name="Normal 3 2 2 5 3 3 3" xfId="3676"/>
    <cellStyle name="Normal 3 2 2 5 3 3 3 2" xfId="8957"/>
    <cellStyle name="Normal 3 2 2 5 3 3 3 2 2" xfId="14752"/>
    <cellStyle name="Normal 3 2 2 5 3 3 3 3" xfId="14751"/>
    <cellStyle name="Normal 3 2 2 5 3 3 4" xfId="6316"/>
    <cellStyle name="Normal 3 2 2 5 3 3 4 2" xfId="14753"/>
    <cellStyle name="Normal 3 2 2 5 3 3 5" xfId="14746"/>
    <cellStyle name="Normal 3 2 2 5 3 4" xfId="1562"/>
    <cellStyle name="Normal 3 2 2 5 3 4 2" xfId="4204"/>
    <cellStyle name="Normal 3 2 2 5 3 4 2 2" xfId="9485"/>
    <cellStyle name="Normal 3 2 2 5 3 4 2 2 2" xfId="14756"/>
    <cellStyle name="Normal 3 2 2 5 3 4 2 3" xfId="14755"/>
    <cellStyle name="Normal 3 2 2 5 3 4 3" xfId="6844"/>
    <cellStyle name="Normal 3 2 2 5 3 4 3 2" xfId="14757"/>
    <cellStyle name="Normal 3 2 2 5 3 4 4" xfId="14754"/>
    <cellStyle name="Normal 3 2 2 5 3 5" xfId="2971"/>
    <cellStyle name="Normal 3 2 2 5 3 5 2" xfId="8253"/>
    <cellStyle name="Normal 3 2 2 5 3 5 2 2" xfId="14759"/>
    <cellStyle name="Normal 3 2 2 5 3 5 3" xfId="14758"/>
    <cellStyle name="Normal 3 2 2 5 3 6" xfId="5612"/>
    <cellStyle name="Normal 3 2 2 5 3 6 2" xfId="14760"/>
    <cellStyle name="Normal 3 2 2 5 3 7" xfId="14737"/>
    <cellStyle name="Normal 3 2 2 5 4" xfId="507"/>
    <cellStyle name="Normal 3 2 2 5 4 2" xfId="1210"/>
    <cellStyle name="Normal 3 2 2 5 4 2 2" xfId="2442"/>
    <cellStyle name="Normal 3 2 2 5 4 2 2 2" xfId="5084"/>
    <cellStyle name="Normal 3 2 2 5 4 2 2 2 2" xfId="10365"/>
    <cellStyle name="Normal 3 2 2 5 4 2 2 2 2 2" xfId="14765"/>
    <cellStyle name="Normal 3 2 2 5 4 2 2 2 3" xfId="14764"/>
    <cellStyle name="Normal 3 2 2 5 4 2 2 3" xfId="7724"/>
    <cellStyle name="Normal 3 2 2 5 4 2 2 3 2" xfId="14766"/>
    <cellStyle name="Normal 3 2 2 5 4 2 2 4" xfId="14763"/>
    <cellStyle name="Normal 3 2 2 5 4 2 3" xfId="3852"/>
    <cellStyle name="Normal 3 2 2 5 4 2 3 2" xfId="9133"/>
    <cellStyle name="Normal 3 2 2 5 4 2 3 2 2" xfId="14768"/>
    <cellStyle name="Normal 3 2 2 5 4 2 3 3" xfId="14767"/>
    <cellStyle name="Normal 3 2 2 5 4 2 4" xfId="6492"/>
    <cellStyle name="Normal 3 2 2 5 4 2 4 2" xfId="14769"/>
    <cellStyle name="Normal 3 2 2 5 4 2 5" xfId="14762"/>
    <cellStyle name="Normal 3 2 2 5 4 3" xfId="1738"/>
    <cellStyle name="Normal 3 2 2 5 4 3 2" xfId="4380"/>
    <cellStyle name="Normal 3 2 2 5 4 3 2 2" xfId="9661"/>
    <cellStyle name="Normal 3 2 2 5 4 3 2 2 2" xfId="14772"/>
    <cellStyle name="Normal 3 2 2 5 4 3 2 3" xfId="14771"/>
    <cellStyle name="Normal 3 2 2 5 4 3 3" xfId="7020"/>
    <cellStyle name="Normal 3 2 2 5 4 3 3 2" xfId="14773"/>
    <cellStyle name="Normal 3 2 2 5 4 3 4" xfId="14770"/>
    <cellStyle name="Normal 3 2 2 5 4 4" xfId="3147"/>
    <cellStyle name="Normal 3 2 2 5 4 4 2" xfId="8429"/>
    <cellStyle name="Normal 3 2 2 5 4 4 2 2" xfId="14775"/>
    <cellStyle name="Normal 3 2 2 5 4 4 3" xfId="14774"/>
    <cellStyle name="Normal 3 2 2 5 4 5" xfId="5788"/>
    <cellStyle name="Normal 3 2 2 5 4 5 2" xfId="14776"/>
    <cellStyle name="Normal 3 2 2 5 4 6" xfId="14761"/>
    <cellStyle name="Normal 3 2 2 5 5" xfId="858"/>
    <cellStyle name="Normal 3 2 2 5 5 2" xfId="2090"/>
    <cellStyle name="Normal 3 2 2 5 5 2 2" xfId="4732"/>
    <cellStyle name="Normal 3 2 2 5 5 2 2 2" xfId="10013"/>
    <cellStyle name="Normal 3 2 2 5 5 2 2 2 2" xfId="14780"/>
    <cellStyle name="Normal 3 2 2 5 5 2 2 3" xfId="14779"/>
    <cellStyle name="Normal 3 2 2 5 5 2 3" xfId="7372"/>
    <cellStyle name="Normal 3 2 2 5 5 2 3 2" xfId="14781"/>
    <cellStyle name="Normal 3 2 2 5 5 2 4" xfId="14778"/>
    <cellStyle name="Normal 3 2 2 5 5 3" xfId="3500"/>
    <cellStyle name="Normal 3 2 2 5 5 3 2" xfId="8781"/>
    <cellStyle name="Normal 3 2 2 5 5 3 2 2" xfId="14783"/>
    <cellStyle name="Normal 3 2 2 5 5 3 3" xfId="14782"/>
    <cellStyle name="Normal 3 2 2 5 5 4" xfId="6140"/>
    <cellStyle name="Normal 3 2 2 5 5 4 2" xfId="14784"/>
    <cellStyle name="Normal 3 2 2 5 5 5" xfId="14777"/>
    <cellStyle name="Normal 3 2 2 5 6" xfId="1386"/>
    <cellStyle name="Normal 3 2 2 5 6 2" xfId="4028"/>
    <cellStyle name="Normal 3 2 2 5 6 2 2" xfId="9309"/>
    <cellStyle name="Normal 3 2 2 5 6 2 2 2" xfId="14787"/>
    <cellStyle name="Normal 3 2 2 5 6 2 3" xfId="14786"/>
    <cellStyle name="Normal 3 2 2 5 6 3" xfId="6668"/>
    <cellStyle name="Normal 3 2 2 5 6 3 2" xfId="14788"/>
    <cellStyle name="Normal 3 2 2 5 6 4" xfId="14785"/>
    <cellStyle name="Normal 3 2 2 5 7" xfId="2618"/>
    <cellStyle name="Normal 3 2 2 5 7 2" xfId="5260"/>
    <cellStyle name="Normal 3 2 2 5 7 2 2" xfId="10541"/>
    <cellStyle name="Normal 3 2 2 5 7 2 2 2" xfId="14791"/>
    <cellStyle name="Normal 3 2 2 5 7 2 3" xfId="14790"/>
    <cellStyle name="Normal 3 2 2 5 7 3" xfId="7900"/>
    <cellStyle name="Normal 3 2 2 5 7 3 2" xfId="14792"/>
    <cellStyle name="Normal 3 2 2 5 7 4" xfId="14789"/>
    <cellStyle name="Normal 3 2 2 5 8" xfId="2795"/>
    <cellStyle name="Normal 3 2 2 5 8 2" xfId="8077"/>
    <cellStyle name="Normal 3 2 2 5 8 2 2" xfId="14794"/>
    <cellStyle name="Normal 3 2 2 5 8 3" xfId="14793"/>
    <cellStyle name="Normal 3 2 2 5 9" xfId="5436"/>
    <cellStyle name="Normal 3 2 2 5 9 2" xfId="14795"/>
    <cellStyle name="Normal 3 2 2 6" xfId="187"/>
    <cellStyle name="Normal 3 2 2 6 2" xfId="372"/>
    <cellStyle name="Normal 3 2 2 6 2 2" xfId="721"/>
    <cellStyle name="Normal 3 2 2 6 2 2 2" xfId="1953"/>
    <cellStyle name="Normal 3 2 2 6 2 2 2 2" xfId="4595"/>
    <cellStyle name="Normal 3 2 2 6 2 2 2 2 2" xfId="9876"/>
    <cellStyle name="Normal 3 2 2 6 2 2 2 2 2 2" xfId="14801"/>
    <cellStyle name="Normal 3 2 2 6 2 2 2 2 3" xfId="14800"/>
    <cellStyle name="Normal 3 2 2 6 2 2 2 3" xfId="7235"/>
    <cellStyle name="Normal 3 2 2 6 2 2 2 3 2" xfId="14802"/>
    <cellStyle name="Normal 3 2 2 6 2 2 2 4" xfId="14799"/>
    <cellStyle name="Normal 3 2 2 6 2 2 3" xfId="3363"/>
    <cellStyle name="Normal 3 2 2 6 2 2 3 2" xfId="8644"/>
    <cellStyle name="Normal 3 2 2 6 2 2 3 2 2" xfId="14804"/>
    <cellStyle name="Normal 3 2 2 6 2 2 3 3" xfId="14803"/>
    <cellStyle name="Normal 3 2 2 6 2 2 4" xfId="6003"/>
    <cellStyle name="Normal 3 2 2 6 2 2 4 2" xfId="14805"/>
    <cellStyle name="Normal 3 2 2 6 2 2 5" xfId="14798"/>
    <cellStyle name="Normal 3 2 2 6 2 3" xfId="1073"/>
    <cellStyle name="Normal 3 2 2 6 2 3 2" xfId="2305"/>
    <cellStyle name="Normal 3 2 2 6 2 3 2 2" xfId="4947"/>
    <cellStyle name="Normal 3 2 2 6 2 3 2 2 2" xfId="10228"/>
    <cellStyle name="Normal 3 2 2 6 2 3 2 2 2 2" xfId="14809"/>
    <cellStyle name="Normal 3 2 2 6 2 3 2 2 3" xfId="14808"/>
    <cellStyle name="Normal 3 2 2 6 2 3 2 3" xfId="7587"/>
    <cellStyle name="Normal 3 2 2 6 2 3 2 3 2" xfId="14810"/>
    <cellStyle name="Normal 3 2 2 6 2 3 2 4" xfId="14807"/>
    <cellStyle name="Normal 3 2 2 6 2 3 3" xfId="3715"/>
    <cellStyle name="Normal 3 2 2 6 2 3 3 2" xfId="8996"/>
    <cellStyle name="Normal 3 2 2 6 2 3 3 2 2" xfId="14812"/>
    <cellStyle name="Normal 3 2 2 6 2 3 3 3" xfId="14811"/>
    <cellStyle name="Normal 3 2 2 6 2 3 4" xfId="6355"/>
    <cellStyle name="Normal 3 2 2 6 2 3 4 2" xfId="14813"/>
    <cellStyle name="Normal 3 2 2 6 2 3 5" xfId="14806"/>
    <cellStyle name="Normal 3 2 2 6 2 4" xfId="1601"/>
    <cellStyle name="Normal 3 2 2 6 2 4 2" xfId="4243"/>
    <cellStyle name="Normal 3 2 2 6 2 4 2 2" xfId="9524"/>
    <cellStyle name="Normal 3 2 2 6 2 4 2 2 2" xfId="14816"/>
    <cellStyle name="Normal 3 2 2 6 2 4 2 3" xfId="14815"/>
    <cellStyle name="Normal 3 2 2 6 2 4 3" xfId="6883"/>
    <cellStyle name="Normal 3 2 2 6 2 4 3 2" xfId="14817"/>
    <cellStyle name="Normal 3 2 2 6 2 4 4" xfId="14814"/>
    <cellStyle name="Normal 3 2 2 6 2 5" xfId="3010"/>
    <cellStyle name="Normal 3 2 2 6 2 5 2" xfId="8292"/>
    <cellStyle name="Normal 3 2 2 6 2 5 2 2" xfId="14819"/>
    <cellStyle name="Normal 3 2 2 6 2 5 3" xfId="14818"/>
    <cellStyle name="Normal 3 2 2 6 2 6" xfId="5651"/>
    <cellStyle name="Normal 3 2 2 6 2 6 2" xfId="14820"/>
    <cellStyle name="Normal 3 2 2 6 2 7" xfId="14797"/>
    <cellStyle name="Normal 3 2 2 6 3" xfId="546"/>
    <cellStyle name="Normal 3 2 2 6 3 2" xfId="1249"/>
    <cellStyle name="Normal 3 2 2 6 3 2 2" xfId="2481"/>
    <cellStyle name="Normal 3 2 2 6 3 2 2 2" xfId="5123"/>
    <cellStyle name="Normal 3 2 2 6 3 2 2 2 2" xfId="10404"/>
    <cellStyle name="Normal 3 2 2 6 3 2 2 2 2 2" xfId="14825"/>
    <cellStyle name="Normal 3 2 2 6 3 2 2 2 3" xfId="14824"/>
    <cellStyle name="Normal 3 2 2 6 3 2 2 3" xfId="7763"/>
    <cellStyle name="Normal 3 2 2 6 3 2 2 3 2" xfId="14826"/>
    <cellStyle name="Normal 3 2 2 6 3 2 2 4" xfId="14823"/>
    <cellStyle name="Normal 3 2 2 6 3 2 3" xfId="3891"/>
    <cellStyle name="Normal 3 2 2 6 3 2 3 2" xfId="9172"/>
    <cellStyle name="Normal 3 2 2 6 3 2 3 2 2" xfId="14828"/>
    <cellStyle name="Normal 3 2 2 6 3 2 3 3" xfId="14827"/>
    <cellStyle name="Normal 3 2 2 6 3 2 4" xfId="6531"/>
    <cellStyle name="Normal 3 2 2 6 3 2 4 2" xfId="14829"/>
    <cellStyle name="Normal 3 2 2 6 3 2 5" xfId="14822"/>
    <cellStyle name="Normal 3 2 2 6 3 3" xfId="1777"/>
    <cellStyle name="Normal 3 2 2 6 3 3 2" xfId="4419"/>
    <cellStyle name="Normal 3 2 2 6 3 3 2 2" xfId="9700"/>
    <cellStyle name="Normal 3 2 2 6 3 3 2 2 2" xfId="14832"/>
    <cellStyle name="Normal 3 2 2 6 3 3 2 3" xfId="14831"/>
    <cellStyle name="Normal 3 2 2 6 3 3 3" xfId="7059"/>
    <cellStyle name="Normal 3 2 2 6 3 3 3 2" xfId="14833"/>
    <cellStyle name="Normal 3 2 2 6 3 3 4" xfId="14830"/>
    <cellStyle name="Normal 3 2 2 6 3 4" xfId="3186"/>
    <cellStyle name="Normal 3 2 2 6 3 4 2" xfId="8468"/>
    <cellStyle name="Normal 3 2 2 6 3 4 2 2" xfId="14835"/>
    <cellStyle name="Normal 3 2 2 6 3 4 3" xfId="14834"/>
    <cellStyle name="Normal 3 2 2 6 3 5" xfId="5827"/>
    <cellStyle name="Normal 3 2 2 6 3 5 2" xfId="14836"/>
    <cellStyle name="Normal 3 2 2 6 3 6" xfId="14821"/>
    <cellStyle name="Normal 3 2 2 6 4" xfId="897"/>
    <cellStyle name="Normal 3 2 2 6 4 2" xfId="2129"/>
    <cellStyle name="Normal 3 2 2 6 4 2 2" xfId="4771"/>
    <cellStyle name="Normal 3 2 2 6 4 2 2 2" xfId="10052"/>
    <cellStyle name="Normal 3 2 2 6 4 2 2 2 2" xfId="14840"/>
    <cellStyle name="Normal 3 2 2 6 4 2 2 3" xfId="14839"/>
    <cellStyle name="Normal 3 2 2 6 4 2 3" xfId="7411"/>
    <cellStyle name="Normal 3 2 2 6 4 2 3 2" xfId="14841"/>
    <cellStyle name="Normal 3 2 2 6 4 2 4" xfId="14838"/>
    <cellStyle name="Normal 3 2 2 6 4 3" xfId="3539"/>
    <cellStyle name="Normal 3 2 2 6 4 3 2" xfId="8820"/>
    <cellStyle name="Normal 3 2 2 6 4 3 2 2" xfId="14843"/>
    <cellStyle name="Normal 3 2 2 6 4 3 3" xfId="14842"/>
    <cellStyle name="Normal 3 2 2 6 4 4" xfId="6179"/>
    <cellStyle name="Normal 3 2 2 6 4 4 2" xfId="14844"/>
    <cellStyle name="Normal 3 2 2 6 4 5" xfId="14837"/>
    <cellStyle name="Normal 3 2 2 6 5" xfId="1425"/>
    <cellStyle name="Normal 3 2 2 6 5 2" xfId="4067"/>
    <cellStyle name="Normal 3 2 2 6 5 2 2" xfId="9348"/>
    <cellStyle name="Normal 3 2 2 6 5 2 2 2" xfId="14847"/>
    <cellStyle name="Normal 3 2 2 6 5 2 3" xfId="14846"/>
    <cellStyle name="Normal 3 2 2 6 5 3" xfId="6707"/>
    <cellStyle name="Normal 3 2 2 6 5 3 2" xfId="14848"/>
    <cellStyle name="Normal 3 2 2 6 5 4" xfId="14845"/>
    <cellStyle name="Normal 3 2 2 6 6" xfId="2657"/>
    <cellStyle name="Normal 3 2 2 6 6 2" xfId="5299"/>
    <cellStyle name="Normal 3 2 2 6 6 2 2" xfId="10580"/>
    <cellStyle name="Normal 3 2 2 6 6 2 2 2" xfId="14851"/>
    <cellStyle name="Normal 3 2 2 6 6 2 3" xfId="14850"/>
    <cellStyle name="Normal 3 2 2 6 6 3" xfId="7939"/>
    <cellStyle name="Normal 3 2 2 6 6 3 2" xfId="14852"/>
    <cellStyle name="Normal 3 2 2 6 6 4" xfId="14849"/>
    <cellStyle name="Normal 3 2 2 6 7" xfId="2834"/>
    <cellStyle name="Normal 3 2 2 6 7 2" xfId="8116"/>
    <cellStyle name="Normal 3 2 2 6 7 2 2" xfId="14854"/>
    <cellStyle name="Normal 3 2 2 6 7 3" xfId="14853"/>
    <cellStyle name="Normal 3 2 2 6 8" xfId="5475"/>
    <cellStyle name="Normal 3 2 2 6 8 2" xfId="14855"/>
    <cellStyle name="Normal 3 2 2 6 9" xfId="14796"/>
    <cellStyle name="Normal 3 2 2 7" xfId="284"/>
    <cellStyle name="Normal 3 2 2 7 2" xfId="632"/>
    <cellStyle name="Normal 3 2 2 7 2 2" xfId="1864"/>
    <cellStyle name="Normal 3 2 2 7 2 2 2" xfId="4506"/>
    <cellStyle name="Normal 3 2 2 7 2 2 2 2" xfId="9787"/>
    <cellStyle name="Normal 3 2 2 7 2 2 2 2 2" xfId="14860"/>
    <cellStyle name="Normal 3 2 2 7 2 2 2 3" xfId="14859"/>
    <cellStyle name="Normal 3 2 2 7 2 2 3" xfId="7146"/>
    <cellStyle name="Normal 3 2 2 7 2 2 3 2" xfId="14861"/>
    <cellStyle name="Normal 3 2 2 7 2 2 4" xfId="14858"/>
    <cellStyle name="Normal 3 2 2 7 2 3" xfId="3274"/>
    <cellStyle name="Normal 3 2 2 7 2 3 2" xfId="8555"/>
    <cellStyle name="Normal 3 2 2 7 2 3 2 2" xfId="14863"/>
    <cellStyle name="Normal 3 2 2 7 2 3 3" xfId="14862"/>
    <cellStyle name="Normal 3 2 2 7 2 4" xfId="5914"/>
    <cellStyle name="Normal 3 2 2 7 2 4 2" xfId="14864"/>
    <cellStyle name="Normal 3 2 2 7 2 5" xfId="14857"/>
    <cellStyle name="Normal 3 2 2 7 3" xfId="984"/>
    <cellStyle name="Normal 3 2 2 7 3 2" xfId="2216"/>
    <cellStyle name="Normal 3 2 2 7 3 2 2" xfId="4858"/>
    <cellStyle name="Normal 3 2 2 7 3 2 2 2" xfId="10139"/>
    <cellStyle name="Normal 3 2 2 7 3 2 2 2 2" xfId="14868"/>
    <cellStyle name="Normal 3 2 2 7 3 2 2 3" xfId="14867"/>
    <cellStyle name="Normal 3 2 2 7 3 2 3" xfId="7498"/>
    <cellStyle name="Normal 3 2 2 7 3 2 3 2" xfId="14869"/>
    <cellStyle name="Normal 3 2 2 7 3 2 4" xfId="14866"/>
    <cellStyle name="Normal 3 2 2 7 3 3" xfId="3626"/>
    <cellStyle name="Normal 3 2 2 7 3 3 2" xfId="8907"/>
    <cellStyle name="Normal 3 2 2 7 3 3 2 2" xfId="14871"/>
    <cellStyle name="Normal 3 2 2 7 3 3 3" xfId="14870"/>
    <cellStyle name="Normal 3 2 2 7 3 4" xfId="6266"/>
    <cellStyle name="Normal 3 2 2 7 3 4 2" xfId="14872"/>
    <cellStyle name="Normal 3 2 2 7 3 5" xfId="14865"/>
    <cellStyle name="Normal 3 2 2 7 4" xfId="1512"/>
    <cellStyle name="Normal 3 2 2 7 4 2" xfId="4154"/>
    <cellStyle name="Normal 3 2 2 7 4 2 2" xfId="9435"/>
    <cellStyle name="Normal 3 2 2 7 4 2 2 2" xfId="14875"/>
    <cellStyle name="Normal 3 2 2 7 4 2 3" xfId="14874"/>
    <cellStyle name="Normal 3 2 2 7 4 3" xfId="6794"/>
    <cellStyle name="Normal 3 2 2 7 4 3 2" xfId="14876"/>
    <cellStyle name="Normal 3 2 2 7 4 4" xfId="14873"/>
    <cellStyle name="Normal 3 2 2 7 5" xfId="2921"/>
    <cellStyle name="Normal 3 2 2 7 5 2" xfId="8203"/>
    <cellStyle name="Normal 3 2 2 7 5 2 2" xfId="14878"/>
    <cellStyle name="Normal 3 2 2 7 5 3" xfId="14877"/>
    <cellStyle name="Normal 3 2 2 7 6" xfId="5562"/>
    <cellStyle name="Normal 3 2 2 7 6 2" xfId="14879"/>
    <cellStyle name="Normal 3 2 2 7 7" xfId="14856"/>
    <cellStyle name="Normal 3 2 2 8" xfId="459"/>
    <cellStyle name="Normal 3 2 2 8 2" xfId="1160"/>
    <cellStyle name="Normal 3 2 2 8 2 2" xfId="2392"/>
    <cellStyle name="Normal 3 2 2 8 2 2 2" xfId="5034"/>
    <cellStyle name="Normal 3 2 2 8 2 2 2 2" xfId="10315"/>
    <cellStyle name="Normal 3 2 2 8 2 2 2 2 2" xfId="14884"/>
    <cellStyle name="Normal 3 2 2 8 2 2 2 3" xfId="14883"/>
    <cellStyle name="Normal 3 2 2 8 2 2 3" xfId="7674"/>
    <cellStyle name="Normal 3 2 2 8 2 2 3 2" xfId="14885"/>
    <cellStyle name="Normal 3 2 2 8 2 2 4" xfId="14882"/>
    <cellStyle name="Normal 3 2 2 8 2 3" xfId="3802"/>
    <cellStyle name="Normal 3 2 2 8 2 3 2" xfId="9083"/>
    <cellStyle name="Normal 3 2 2 8 2 3 2 2" xfId="14887"/>
    <cellStyle name="Normal 3 2 2 8 2 3 3" xfId="14886"/>
    <cellStyle name="Normal 3 2 2 8 2 4" xfId="6442"/>
    <cellStyle name="Normal 3 2 2 8 2 4 2" xfId="14888"/>
    <cellStyle name="Normal 3 2 2 8 2 5" xfId="14881"/>
    <cellStyle name="Normal 3 2 2 8 3" xfId="1688"/>
    <cellStyle name="Normal 3 2 2 8 3 2" xfId="4330"/>
    <cellStyle name="Normal 3 2 2 8 3 2 2" xfId="9611"/>
    <cellStyle name="Normal 3 2 2 8 3 2 2 2" xfId="14891"/>
    <cellStyle name="Normal 3 2 2 8 3 2 3" xfId="14890"/>
    <cellStyle name="Normal 3 2 2 8 3 3" xfId="6970"/>
    <cellStyle name="Normal 3 2 2 8 3 3 2" xfId="14892"/>
    <cellStyle name="Normal 3 2 2 8 3 4" xfId="14889"/>
    <cellStyle name="Normal 3 2 2 8 4" xfId="3097"/>
    <cellStyle name="Normal 3 2 2 8 4 2" xfId="8379"/>
    <cellStyle name="Normal 3 2 2 8 4 2 2" xfId="14894"/>
    <cellStyle name="Normal 3 2 2 8 4 3" xfId="14893"/>
    <cellStyle name="Normal 3 2 2 8 5" xfId="5738"/>
    <cellStyle name="Normal 3 2 2 8 5 2" xfId="14895"/>
    <cellStyle name="Normal 3 2 2 8 6" xfId="14880"/>
    <cellStyle name="Normal 3 2 2 9" xfId="808"/>
    <cellStyle name="Normal 3 2 2 9 2" xfId="2040"/>
    <cellStyle name="Normal 3 2 2 9 2 2" xfId="4682"/>
    <cellStyle name="Normal 3 2 2 9 2 2 2" xfId="9963"/>
    <cellStyle name="Normal 3 2 2 9 2 2 2 2" xfId="14899"/>
    <cellStyle name="Normal 3 2 2 9 2 2 3" xfId="14898"/>
    <cellStyle name="Normal 3 2 2 9 2 3" xfId="7322"/>
    <cellStyle name="Normal 3 2 2 9 2 3 2" xfId="14900"/>
    <cellStyle name="Normal 3 2 2 9 2 4" xfId="14897"/>
    <cellStyle name="Normal 3 2 2 9 3" xfId="3450"/>
    <cellStyle name="Normal 3 2 2 9 3 2" xfId="8731"/>
    <cellStyle name="Normal 3 2 2 9 3 2 2" xfId="14902"/>
    <cellStyle name="Normal 3 2 2 9 3 3" xfId="14901"/>
    <cellStyle name="Normal 3 2 2 9 4" xfId="6090"/>
    <cellStyle name="Normal 3 2 2 9 4 2" xfId="14903"/>
    <cellStyle name="Normal 3 2 2 9 5" xfId="14896"/>
    <cellStyle name="Normal 3 2 3" xfId="62"/>
    <cellStyle name="Normal 3 2 3 10" xfId="1340"/>
    <cellStyle name="Normal 3 2 3 10 2" xfId="3982"/>
    <cellStyle name="Normal 3 2 3 10 2 2" xfId="9263"/>
    <cellStyle name="Normal 3 2 3 10 2 2 2" xfId="14907"/>
    <cellStyle name="Normal 3 2 3 10 2 3" xfId="14906"/>
    <cellStyle name="Normal 3 2 3 10 3" xfId="6622"/>
    <cellStyle name="Normal 3 2 3 10 3 2" xfId="14908"/>
    <cellStyle name="Normal 3 2 3 10 4" xfId="14905"/>
    <cellStyle name="Normal 3 2 3 11" xfId="2572"/>
    <cellStyle name="Normal 3 2 3 11 2" xfId="5214"/>
    <cellStyle name="Normal 3 2 3 11 2 2" xfId="10495"/>
    <cellStyle name="Normal 3 2 3 11 2 2 2" xfId="14911"/>
    <cellStyle name="Normal 3 2 3 11 2 3" xfId="14910"/>
    <cellStyle name="Normal 3 2 3 11 3" xfId="7854"/>
    <cellStyle name="Normal 3 2 3 11 3 2" xfId="14912"/>
    <cellStyle name="Normal 3 2 3 11 4" xfId="14909"/>
    <cellStyle name="Normal 3 2 3 12" xfId="2748"/>
    <cellStyle name="Normal 3 2 3 12 2" xfId="8030"/>
    <cellStyle name="Normal 3 2 3 12 2 2" xfId="14914"/>
    <cellStyle name="Normal 3 2 3 12 3" xfId="14913"/>
    <cellStyle name="Normal 3 2 3 13" xfId="5390"/>
    <cellStyle name="Normal 3 2 3 13 2" xfId="14915"/>
    <cellStyle name="Normal 3 2 3 14" xfId="14904"/>
    <cellStyle name="Normal 3 2 3 2" xfId="123"/>
    <cellStyle name="Normal 3 2 3 2 2" xfId="163"/>
    <cellStyle name="Normal 3 2 3 2 2 10" xfId="14917"/>
    <cellStyle name="Normal 3 2 3 2 2 2" xfId="260"/>
    <cellStyle name="Normal 3 2 3 2 2 2 2" xfId="652"/>
    <cellStyle name="Normal 3 2 3 2 2 2 2 2" xfId="1884"/>
    <cellStyle name="Normal 3 2 3 2 2 2 2 2 2" xfId="4526"/>
    <cellStyle name="Normal 3 2 3 2 2 2 2 2 2 2" xfId="9807"/>
    <cellStyle name="Normal 3 2 3 2 2 2 2 2 2 2 2" xfId="14922"/>
    <cellStyle name="Normal 3 2 3 2 2 2 2 2 2 3" xfId="14921"/>
    <cellStyle name="Normal 3 2 3 2 2 2 2 2 3" xfId="7166"/>
    <cellStyle name="Normal 3 2 3 2 2 2 2 2 3 2" xfId="14923"/>
    <cellStyle name="Normal 3 2 3 2 2 2 2 2 4" xfId="14920"/>
    <cellStyle name="Normal 3 2 3 2 2 2 2 3" xfId="3294"/>
    <cellStyle name="Normal 3 2 3 2 2 2 2 3 2" xfId="8575"/>
    <cellStyle name="Normal 3 2 3 2 2 2 2 3 2 2" xfId="14925"/>
    <cellStyle name="Normal 3 2 3 2 2 2 2 3 3" xfId="14924"/>
    <cellStyle name="Normal 3 2 3 2 2 2 2 4" xfId="5934"/>
    <cellStyle name="Normal 3 2 3 2 2 2 2 4 2" xfId="14926"/>
    <cellStyle name="Normal 3 2 3 2 2 2 2 5" xfId="14919"/>
    <cellStyle name="Normal 3 2 3 2 2 2 3" xfId="1004"/>
    <cellStyle name="Normal 3 2 3 2 2 2 3 2" xfId="2236"/>
    <cellStyle name="Normal 3 2 3 2 2 2 3 2 2" xfId="4878"/>
    <cellStyle name="Normal 3 2 3 2 2 2 3 2 2 2" xfId="10159"/>
    <cellStyle name="Normal 3 2 3 2 2 2 3 2 2 2 2" xfId="14930"/>
    <cellStyle name="Normal 3 2 3 2 2 2 3 2 2 3" xfId="14929"/>
    <cellStyle name="Normal 3 2 3 2 2 2 3 2 3" xfId="7518"/>
    <cellStyle name="Normal 3 2 3 2 2 2 3 2 3 2" xfId="14931"/>
    <cellStyle name="Normal 3 2 3 2 2 2 3 2 4" xfId="14928"/>
    <cellStyle name="Normal 3 2 3 2 2 2 3 3" xfId="3646"/>
    <cellStyle name="Normal 3 2 3 2 2 2 3 3 2" xfId="8927"/>
    <cellStyle name="Normal 3 2 3 2 2 2 3 3 2 2" xfId="14933"/>
    <cellStyle name="Normal 3 2 3 2 2 2 3 3 3" xfId="14932"/>
    <cellStyle name="Normal 3 2 3 2 2 2 3 4" xfId="6286"/>
    <cellStyle name="Normal 3 2 3 2 2 2 3 4 2" xfId="14934"/>
    <cellStyle name="Normal 3 2 3 2 2 2 3 5" xfId="14927"/>
    <cellStyle name="Normal 3 2 3 2 2 2 4" xfId="1532"/>
    <cellStyle name="Normal 3 2 3 2 2 2 4 2" xfId="4174"/>
    <cellStyle name="Normal 3 2 3 2 2 2 4 2 2" xfId="9455"/>
    <cellStyle name="Normal 3 2 3 2 2 2 4 2 2 2" xfId="14937"/>
    <cellStyle name="Normal 3 2 3 2 2 2 4 2 3" xfId="14936"/>
    <cellStyle name="Normal 3 2 3 2 2 2 4 3" xfId="6814"/>
    <cellStyle name="Normal 3 2 3 2 2 2 4 3 2" xfId="14938"/>
    <cellStyle name="Normal 3 2 3 2 2 2 4 4" xfId="14935"/>
    <cellStyle name="Normal 3 2 3 2 2 2 5" xfId="2941"/>
    <cellStyle name="Normal 3 2 3 2 2 2 5 2" xfId="8223"/>
    <cellStyle name="Normal 3 2 3 2 2 2 5 2 2" xfId="14940"/>
    <cellStyle name="Normal 3 2 3 2 2 2 5 3" xfId="14939"/>
    <cellStyle name="Normal 3 2 3 2 2 2 6" xfId="5582"/>
    <cellStyle name="Normal 3 2 3 2 2 2 6 2" xfId="14941"/>
    <cellStyle name="Normal 3 2 3 2 2 2 7" xfId="303"/>
    <cellStyle name="Normal 3 2 3 2 2 2 7 2" xfId="14942"/>
    <cellStyle name="Normal 3 2 3 2 2 2 8" xfId="14918"/>
    <cellStyle name="Normal 3 2 3 2 2 3" xfId="165"/>
    <cellStyle name="Normal 3 2 3 2 2 3 2" xfId="1182"/>
    <cellStyle name="Normal 3 2 3 2 2 3 2 2" xfId="2414"/>
    <cellStyle name="Normal 3 2 3 2 2 3 2 2 2" xfId="5056"/>
    <cellStyle name="Normal 3 2 3 2 2 3 2 2 2 2" xfId="10337"/>
    <cellStyle name="Normal 3 2 3 2 2 3 2 2 2 2 2" xfId="14947"/>
    <cellStyle name="Normal 3 2 3 2 2 3 2 2 2 3" xfId="14946"/>
    <cellStyle name="Normal 3 2 3 2 2 3 2 2 3" xfId="7696"/>
    <cellStyle name="Normal 3 2 3 2 2 3 2 2 3 2" xfId="14948"/>
    <cellStyle name="Normal 3 2 3 2 2 3 2 2 4" xfId="14945"/>
    <cellStyle name="Normal 3 2 3 2 2 3 2 3" xfId="3824"/>
    <cellStyle name="Normal 3 2 3 2 2 3 2 3 2" xfId="9105"/>
    <cellStyle name="Normal 3 2 3 2 2 3 2 3 2 2" xfId="14950"/>
    <cellStyle name="Normal 3 2 3 2 2 3 2 3 3" xfId="14949"/>
    <cellStyle name="Normal 3 2 3 2 2 3 2 4" xfId="6464"/>
    <cellStyle name="Normal 3 2 3 2 2 3 2 4 2" xfId="14951"/>
    <cellStyle name="Normal 3 2 3 2 2 3 2 5" xfId="14944"/>
    <cellStyle name="Normal 3 2 3 2 2 3 3" xfId="1710"/>
    <cellStyle name="Normal 3 2 3 2 2 3 3 2" xfId="4352"/>
    <cellStyle name="Normal 3 2 3 2 2 3 3 2 2" xfId="9633"/>
    <cellStyle name="Normal 3 2 3 2 2 3 3 2 2 2" xfId="14954"/>
    <cellStyle name="Normal 3 2 3 2 2 3 3 2 3" xfId="14953"/>
    <cellStyle name="Normal 3 2 3 2 2 3 3 3" xfId="6992"/>
    <cellStyle name="Normal 3 2 3 2 2 3 3 3 2" xfId="14955"/>
    <cellStyle name="Normal 3 2 3 2 2 3 3 4" xfId="14952"/>
    <cellStyle name="Normal 3 2 3 2 2 3 4" xfId="3119"/>
    <cellStyle name="Normal 3 2 3 2 2 3 4 2" xfId="8401"/>
    <cellStyle name="Normal 3 2 3 2 2 3 4 2 2" xfId="14957"/>
    <cellStyle name="Normal 3 2 3 2 2 3 4 3" xfId="14956"/>
    <cellStyle name="Normal 3 2 3 2 2 3 5" xfId="5760"/>
    <cellStyle name="Normal 3 2 3 2 2 3 5 2" xfId="14958"/>
    <cellStyle name="Normal 3 2 3 2 2 3 6" xfId="14943"/>
    <cellStyle name="Normal 3 2 3 2 2 4" xfId="830"/>
    <cellStyle name="Normal 3 2 3 2 2 4 2" xfId="2062"/>
    <cellStyle name="Normal 3 2 3 2 2 4 2 2" xfId="4704"/>
    <cellStyle name="Normal 3 2 3 2 2 4 2 2 2" xfId="9985"/>
    <cellStyle name="Normal 3 2 3 2 2 4 2 2 2 2" xfId="14962"/>
    <cellStyle name="Normal 3 2 3 2 2 4 2 2 3" xfId="14961"/>
    <cellStyle name="Normal 3 2 3 2 2 4 2 3" xfId="7344"/>
    <cellStyle name="Normal 3 2 3 2 2 4 2 3 2" xfId="14963"/>
    <cellStyle name="Normal 3 2 3 2 2 4 2 4" xfId="14960"/>
    <cellStyle name="Normal 3 2 3 2 2 4 3" xfId="3472"/>
    <cellStyle name="Normal 3 2 3 2 2 4 3 2" xfId="8753"/>
    <cellStyle name="Normal 3 2 3 2 2 4 3 2 2" xfId="14965"/>
    <cellStyle name="Normal 3 2 3 2 2 4 3 3" xfId="14964"/>
    <cellStyle name="Normal 3 2 3 2 2 4 4" xfId="6112"/>
    <cellStyle name="Normal 3 2 3 2 2 4 4 2" xfId="14966"/>
    <cellStyle name="Normal 3 2 3 2 2 4 5" xfId="14959"/>
    <cellStyle name="Normal 3 2 3 2 2 5" xfId="1356"/>
    <cellStyle name="Normal 3 2 3 2 2 5 2" xfId="3998"/>
    <cellStyle name="Normal 3 2 3 2 2 5 2 2" xfId="9279"/>
    <cellStyle name="Normal 3 2 3 2 2 5 2 2 2" xfId="14969"/>
    <cellStyle name="Normal 3 2 3 2 2 5 2 3" xfId="14968"/>
    <cellStyle name="Normal 3 2 3 2 2 5 3" xfId="6638"/>
    <cellStyle name="Normal 3 2 3 2 2 5 3 2" xfId="14970"/>
    <cellStyle name="Normal 3 2 3 2 2 5 4" xfId="14967"/>
    <cellStyle name="Normal 3 2 3 2 2 6" xfId="2588"/>
    <cellStyle name="Normal 3 2 3 2 2 6 2" xfId="5230"/>
    <cellStyle name="Normal 3 2 3 2 2 6 2 2" xfId="10511"/>
    <cellStyle name="Normal 3 2 3 2 2 6 2 2 2" xfId="14973"/>
    <cellStyle name="Normal 3 2 3 2 2 6 2 3" xfId="14972"/>
    <cellStyle name="Normal 3 2 3 2 2 6 3" xfId="7870"/>
    <cellStyle name="Normal 3 2 3 2 2 6 3 2" xfId="14974"/>
    <cellStyle name="Normal 3 2 3 2 2 6 4" xfId="14971"/>
    <cellStyle name="Normal 3 2 3 2 2 7" xfId="2767"/>
    <cellStyle name="Normal 3 2 3 2 2 7 2" xfId="8049"/>
    <cellStyle name="Normal 3 2 3 2 2 7 2 2" xfId="14976"/>
    <cellStyle name="Normal 3 2 3 2 2 7 3" xfId="14975"/>
    <cellStyle name="Normal 3 2 3 2 2 8" xfId="5408"/>
    <cellStyle name="Normal 3 2 3 2 2 8 2" xfId="14977"/>
    <cellStyle name="Normal 3 2 3 2 2 9" xfId="10662"/>
    <cellStyle name="Normal 3 2 3 2 2 9 2" xfId="14978"/>
    <cellStyle name="Normal 3 2 3 2 3" xfId="166"/>
    <cellStyle name="Normal 3 2 3 2 3 2" xfId="10655"/>
    <cellStyle name="Normal 3 2 3 2 3 2 2" xfId="14980"/>
    <cellStyle name="Normal 3 2 3 2 3 3" xfId="14979"/>
    <cellStyle name="Normal 3 2 3 2 4" xfId="196"/>
    <cellStyle name="Normal 3 2 3 2 4 2" xfId="14981"/>
    <cellStyle name="Normal 3 2 3 2 5" xfId="14916"/>
    <cellStyle name="Normal 3 2 3 3" xfId="139"/>
    <cellStyle name="Normal 3 2 3 3 10" xfId="14982"/>
    <cellStyle name="Normal 3 2 3 3 2" xfId="222"/>
    <cellStyle name="Normal 3 2 3 3 2 2" xfId="406"/>
    <cellStyle name="Normal 3 2 3 3 2 2 2" xfId="755"/>
    <cellStyle name="Normal 3 2 3 3 2 2 2 2" xfId="1987"/>
    <cellStyle name="Normal 3 2 3 3 2 2 2 2 2" xfId="4629"/>
    <cellStyle name="Normal 3 2 3 3 2 2 2 2 2 2" xfId="9910"/>
    <cellStyle name="Normal 3 2 3 3 2 2 2 2 2 2 2" xfId="14988"/>
    <cellStyle name="Normal 3 2 3 3 2 2 2 2 2 3" xfId="14987"/>
    <cellStyle name="Normal 3 2 3 3 2 2 2 2 3" xfId="7269"/>
    <cellStyle name="Normal 3 2 3 3 2 2 2 2 3 2" xfId="14989"/>
    <cellStyle name="Normal 3 2 3 3 2 2 2 2 4" xfId="14986"/>
    <cellStyle name="Normal 3 2 3 3 2 2 2 3" xfId="3397"/>
    <cellStyle name="Normal 3 2 3 3 2 2 2 3 2" xfId="8678"/>
    <cellStyle name="Normal 3 2 3 3 2 2 2 3 2 2" xfId="14991"/>
    <cellStyle name="Normal 3 2 3 3 2 2 2 3 3" xfId="14990"/>
    <cellStyle name="Normal 3 2 3 3 2 2 2 4" xfId="6037"/>
    <cellStyle name="Normal 3 2 3 3 2 2 2 4 2" xfId="14992"/>
    <cellStyle name="Normal 3 2 3 3 2 2 2 5" xfId="14985"/>
    <cellStyle name="Normal 3 2 3 3 2 2 3" xfId="1107"/>
    <cellStyle name="Normal 3 2 3 3 2 2 3 2" xfId="2339"/>
    <cellStyle name="Normal 3 2 3 3 2 2 3 2 2" xfId="4981"/>
    <cellStyle name="Normal 3 2 3 3 2 2 3 2 2 2" xfId="10262"/>
    <cellStyle name="Normal 3 2 3 3 2 2 3 2 2 2 2" xfId="14996"/>
    <cellStyle name="Normal 3 2 3 3 2 2 3 2 2 3" xfId="14995"/>
    <cellStyle name="Normal 3 2 3 3 2 2 3 2 3" xfId="7621"/>
    <cellStyle name="Normal 3 2 3 3 2 2 3 2 3 2" xfId="14997"/>
    <cellStyle name="Normal 3 2 3 3 2 2 3 2 4" xfId="14994"/>
    <cellStyle name="Normal 3 2 3 3 2 2 3 3" xfId="3749"/>
    <cellStyle name="Normal 3 2 3 3 2 2 3 3 2" xfId="9030"/>
    <cellStyle name="Normal 3 2 3 3 2 2 3 3 2 2" xfId="14999"/>
    <cellStyle name="Normal 3 2 3 3 2 2 3 3 3" xfId="14998"/>
    <cellStyle name="Normal 3 2 3 3 2 2 3 4" xfId="6389"/>
    <cellStyle name="Normal 3 2 3 3 2 2 3 4 2" xfId="15000"/>
    <cellStyle name="Normal 3 2 3 3 2 2 3 5" xfId="14993"/>
    <cellStyle name="Normal 3 2 3 3 2 2 4" xfId="1635"/>
    <cellStyle name="Normal 3 2 3 3 2 2 4 2" xfId="4277"/>
    <cellStyle name="Normal 3 2 3 3 2 2 4 2 2" xfId="9558"/>
    <cellStyle name="Normal 3 2 3 3 2 2 4 2 2 2" xfId="15003"/>
    <cellStyle name="Normal 3 2 3 3 2 2 4 2 3" xfId="15002"/>
    <cellStyle name="Normal 3 2 3 3 2 2 4 3" xfId="6917"/>
    <cellStyle name="Normal 3 2 3 3 2 2 4 3 2" xfId="15004"/>
    <cellStyle name="Normal 3 2 3 3 2 2 4 4" xfId="15001"/>
    <cellStyle name="Normal 3 2 3 3 2 2 5" xfId="3044"/>
    <cellStyle name="Normal 3 2 3 3 2 2 5 2" xfId="8326"/>
    <cellStyle name="Normal 3 2 3 3 2 2 5 2 2" xfId="15006"/>
    <cellStyle name="Normal 3 2 3 3 2 2 5 3" xfId="15005"/>
    <cellStyle name="Normal 3 2 3 3 2 2 6" xfId="5685"/>
    <cellStyle name="Normal 3 2 3 3 2 2 6 2" xfId="15007"/>
    <cellStyle name="Normal 3 2 3 3 2 2 7" xfId="14984"/>
    <cellStyle name="Normal 3 2 3 3 2 3" xfId="578"/>
    <cellStyle name="Normal 3 2 3 3 2 3 2" xfId="1283"/>
    <cellStyle name="Normal 3 2 3 3 2 3 2 2" xfId="2515"/>
    <cellStyle name="Normal 3 2 3 3 2 3 2 2 2" xfId="5157"/>
    <cellStyle name="Normal 3 2 3 3 2 3 2 2 2 2" xfId="10438"/>
    <cellStyle name="Normal 3 2 3 3 2 3 2 2 2 2 2" xfId="15012"/>
    <cellStyle name="Normal 3 2 3 3 2 3 2 2 2 3" xfId="15011"/>
    <cellStyle name="Normal 3 2 3 3 2 3 2 2 3" xfId="7797"/>
    <cellStyle name="Normal 3 2 3 3 2 3 2 2 3 2" xfId="15013"/>
    <cellStyle name="Normal 3 2 3 3 2 3 2 2 4" xfId="15010"/>
    <cellStyle name="Normal 3 2 3 3 2 3 2 3" xfId="3925"/>
    <cellStyle name="Normal 3 2 3 3 2 3 2 3 2" xfId="9206"/>
    <cellStyle name="Normal 3 2 3 3 2 3 2 3 2 2" xfId="15015"/>
    <cellStyle name="Normal 3 2 3 3 2 3 2 3 3" xfId="15014"/>
    <cellStyle name="Normal 3 2 3 3 2 3 2 4" xfId="6565"/>
    <cellStyle name="Normal 3 2 3 3 2 3 2 4 2" xfId="15016"/>
    <cellStyle name="Normal 3 2 3 3 2 3 2 5" xfId="15009"/>
    <cellStyle name="Normal 3 2 3 3 2 3 3" xfId="1811"/>
    <cellStyle name="Normal 3 2 3 3 2 3 3 2" xfId="4453"/>
    <cellStyle name="Normal 3 2 3 3 2 3 3 2 2" xfId="9734"/>
    <cellStyle name="Normal 3 2 3 3 2 3 3 2 2 2" xfId="15019"/>
    <cellStyle name="Normal 3 2 3 3 2 3 3 2 3" xfId="15018"/>
    <cellStyle name="Normal 3 2 3 3 2 3 3 3" xfId="7093"/>
    <cellStyle name="Normal 3 2 3 3 2 3 3 3 2" xfId="15020"/>
    <cellStyle name="Normal 3 2 3 3 2 3 3 4" xfId="15017"/>
    <cellStyle name="Normal 3 2 3 3 2 3 4" xfId="3220"/>
    <cellStyle name="Normal 3 2 3 3 2 3 4 2" xfId="8502"/>
    <cellStyle name="Normal 3 2 3 3 2 3 4 2 2" xfId="15022"/>
    <cellStyle name="Normal 3 2 3 3 2 3 4 3" xfId="15021"/>
    <cellStyle name="Normal 3 2 3 3 2 3 5" xfId="5861"/>
    <cellStyle name="Normal 3 2 3 3 2 3 5 2" xfId="15023"/>
    <cellStyle name="Normal 3 2 3 3 2 3 6" xfId="15008"/>
    <cellStyle name="Normal 3 2 3 3 2 4" xfId="931"/>
    <cellStyle name="Normal 3 2 3 3 2 4 2" xfId="2163"/>
    <cellStyle name="Normal 3 2 3 3 2 4 2 2" xfId="4805"/>
    <cellStyle name="Normal 3 2 3 3 2 4 2 2 2" xfId="10086"/>
    <cellStyle name="Normal 3 2 3 3 2 4 2 2 2 2" xfId="15027"/>
    <cellStyle name="Normal 3 2 3 3 2 4 2 2 3" xfId="15026"/>
    <cellStyle name="Normal 3 2 3 3 2 4 2 3" xfId="7445"/>
    <cellStyle name="Normal 3 2 3 3 2 4 2 3 2" xfId="15028"/>
    <cellStyle name="Normal 3 2 3 3 2 4 2 4" xfId="15025"/>
    <cellStyle name="Normal 3 2 3 3 2 4 3" xfId="3573"/>
    <cellStyle name="Normal 3 2 3 3 2 4 3 2" xfId="8854"/>
    <cellStyle name="Normal 3 2 3 3 2 4 3 2 2" xfId="15030"/>
    <cellStyle name="Normal 3 2 3 3 2 4 3 3" xfId="15029"/>
    <cellStyle name="Normal 3 2 3 3 2 4 4" xfId="6213"/>
    <cellStyle name="Normal 3 2 3 3 2 4 4 2" xfId="15031"/>
    <cellStyle name="Normal 3 2 3 3 2 4 5" xfId="15024"/>
    <cellStyle name="Normal 3 2 3 3 2 5" xfId="1459"/>
    <cellStyle name="Normal 3 2 3 3 2 5 2" xfId="4101"/>
    <cellStyle name="Normal 3 2 3 3 2 5 2 2" xfId="9382"/>
    <cellStyle name="Normal 3 2 3 3 2 5 2 2 2" xfId="15034"/>
    <cellStyle name="Normal 3 2 3 3 2 5 2 3" xfId="15033"/>
    <cellStyle name="Normal 3 2 3 3 2 5 3" xfId="6741"/>
    <cellStyle name="Normal 3 2 3 3 2 5 3 2" xfId="15035"/>
    <cellStyle name="Normal 3 2 3 3 2 5 4" xfId="15032"/>
    <cellStyle name="Normal 3 2 3 3 2 6" xfId="2691"/>
    <cellStyle name="Normal 3 2 3 3 2 6 2" xfId="5333"/>
    <cellStyle name="Normal 3 2 3 3 2 6 2 2" xfId="10614"/>
    <cellStyle name="Normal 3 2 3 3 2 6 2 2 2" xfId="15038"/>
    <cellStyle name="Normal 3 2 3 3 2 6 2 3" xfId="15037"/>
    <cellStyle name="Normal 3 2 3 3 2 6 3" xfId="7973"/>
    <cellStyle name="Normal 3 2 3 3 2 6 3 2" xfId="15039"/>
    <cellStyle name="Normal 3 2 3 3 2 6 4" xfId="15036"/>
    <cellStyle name="Normal 3 2 3 3 2 7" xfId="2868"/>
    <cellStyle name="Normal 3 2 3 3 2 7 2" xfId="8150"/>
    <cellStyle name="Normal 3 2 3 3 2 7 2 2" xfId="15041"/>
    <cellStyle name="Normal 3 2 3 3 2 7 3" xfId="15040"/>
    <cellStyle name="Normal 3 2 3 3 2 8" xfId="5509"/>
    <cellStyle name="Normal 3 2 3 3 2 8 2" xfId="15042"/>
    <cellStyle name="Normal 3 2 3 3 2 9" xfId="14983"/>
    <cellStyle name="Normal 3 2 3 3 3" xfId="319"/>
    <cellStyle name="Normal 3 2 3 3 3 2" xfId="668"/>
    <cellStyle name="Normal 3 2 3 3 3 2 2" xfId="1900"/>
    <cellStyle name="Normal 3 2 3 3 3 2 2 2" xfId="4542"/>
    <cellStyle name="Normal 3 2 3 3 3 2 2 2 2" xfId="9823"/>
    <cellStyle name="Normal 3 2 3 3 3 2 2 2 2 2" xfId="15047"/>
    <cellStyle name="Normal 3 2 3 3 3 2 2 2 3" xfId="15046"/>
    <cellStyle name="Normal 3 2 3 3 3 2 2 3" xfId="7182"/>
    <cellStyle name="Normal 3 2 3 3 3 2 2 3 2" xfId="15048"/>
    <cellStyle name="Normal 3 2 3 3 3 2 2 4" xfId="15045"/>
    <cellStyle name="Normal 3 2 3 3 3 2 3" xfId="3310"/>
    <cellStyle name="Normal 3 2 3 3 3 2 3 2" xfId="8591"/>
    <cellStyle name="Normal 3 2 3 3 3 2 3 2 2" xfId="15050"/>
    <cellStyle name="Normal 3 2 3 3 3 2 3 3" xfId="15049"/>
    <cellStyle name="Normal 3 2 3 3 3 2 4" xfId="5950"/>
    <cellStyle name="Normal 3 2 3 3 3 2 4 2" xfId="15051"/>
    <cellStyle name="Normal 3 2 3 3 3 2 5" xfId="15044"/>
    <cellStyle name="Normal 3 2 3 3 3 3" xfId="1020"/>
    <cellStyle name="Normal 3 2 3 3 3 3 2" xfId="2252"/>
    <cellStyle name="Normal 3 2 3 3 3 3 2 2" xfId="4894"/>
    <cellStyle name="Normal 3 2 3 3 3 3 2 2 2" xfId="10175"/>
    <cellStyle name="Normal 3 2 3 3 3 3 2 2 2 2" xfId="15055"/>
    <cellStyle name="Normal 3 2 3 3 3 3 2 2 3" xfId="15054"/>
    <cellStyle name="Normal 3 2 3 3 3 3 2 3" xfId="7534"/>
    <cellStyle name="Normal 3 2 3 3 3 3 2 3 2" xfId="15056"/>
    <cellStyle name="Normal 3 2 3 3 3 3 2 4" xfId="15053"/>
    <cellStyle name="Normal 3 2 3 3 3 3 3" xfId="3662"/>
    <cellStyle name="Normal 3 2 3 3 3 3 3 2" xfId="8943"/>
    <cellStyle name="Normal 3 2 3 3 3 3 3 2 2" xfId="15058"/>
    <cellStyle name="Normal 3 2 3 3 3 3 3 3" xfId="15057"/>
    <cellStyle name="Normal 3 2 3 3 3 3 4" xfId="6302"/>
    <cellStyle name="Normal 3 2 3 3 3 3 4 2" xfId="15059"/>
    <cellStyle name="Normal 3 2 3 3 3 3 5" xfId="15052"/>
    <cellStyle name="Normal 3 2 3 3 3 4" xfId="1548"/>
    <cellStyle name="Normal 3 2 3 3 3 4 2" xfId="4190"/>
    <cellStyle name="Normal 3 2 3 3 3 4 2 2" xfId="9471"/>
    <cellStyle name="Normal 3 2 3 3 3 4 2 2 2" xfId="15062"/>
    <cellStyle name="Normal 3 2 3 3 3 4 2 3" xfId="15061"/>
    <cellStyle name="Normal 3 2 3 3 3 4 3" xfId="6830"/>
    <cellStyle name="Normal 3 2 3 3 3 4 3 2" xfId="15063"/>
    <cellStyle name="Normal 3 2 3 3 3 4 4" xfId="15060"/>
    <cellStyle name="Normal 3 2 3 3 3 5" xfId="2957"/>
    <cellStyle name="Normal 3 2 3 3 3 5 2" xfId="8239"/>
    <cellStyle name="Normal 3 2 3 3 3 5 2 2" xfId="15065"/>
    <cellStyle name="Normal 3 2 3 3 3 5 3" xfId="15064"/>
    <cellStyle name="Normal 3 2 3 3 3 6" xfId="5598"/>
    <cellStyle name="Normal 3 2 3 3 3 6 2" xfId="15066"/>
    <cellStyle name="Normal 3 2 3 3 3 7" xfId="15043"/>
    <cellStyle name="Normal 3 2 3 3 4" xfId="469"/>
    <cellStyle name="Normal 3 2 3 3 4 2" xfId="1170"/>
    <cellStyle name="Normal 3 2 3 3 4 2 2" xfId="2402"/>
    <cellStyle name="Normal 3 2 3 3 4 2 2 2" xfId="5044"/>
    <cellStyle name="Normal 3 2 3 3 4 2 2 2 2" xfId="10325"/>
    <cellStyle name="Normal 3 2 3 3 4 2 2 2 2 2" xfId="15071"/>
    <cellStyle name="Normal 3 2 3 3 4 2 2 2 3" xfId="15070"/>
    <cellStyle name="Normal 3 2 3 3 4 2 2 3" xfId="7684"/>
    <cellStyle name="Normal 3 2 3 3 4 2 2 3 2" xfId="15072"/>
    <cellStyle name="Normal 3 2 3 3 4 2 2 4" xfId="15069"/>
    <cellStyle name="Normal 3 2 3 3 4 2 3" xfId="3812"/>
    <cellStyle name="Normal 3 2 3 3 4 2 3 2" xfId="9093"/>
    <cellStyle name="Normal 3 2 3 3 4 2 3 2 2" xfId="15074"/>
    <cellStyle name="Normal 3 2 3 3 4 2 3 3" xfId="15073"/>
    <cellStyle name="Normal 3 2 3 3 4 2 4" xfId="6452"/>
    <cellStyle name="Normal 3 2 3 3 4 2 4 2" xfId="15075"/>
    <cellStyle name="Normal 3 2 3 3 4 2 5" xfId="15068"/>
    <cellStyle name="Normal 3 2 3 3 4 3" xfId="1698"/>
    <cellStyle name="Normal 3 2 3 3 4 3 2" xfId="4340"/>
    <cellStyle name="Normal 3 2 3 3 4 3 2 2" xfId="9621"/>
    <cellStyle name="Normal 3 2 3 3 4 3 2 2 2" xfId="15078"/>
    <cellStyle name="Normal 3 2 3 3 4 3 2 3" xfId="15077"/>
    <cellStyle name="Normal 3 2 3 3 4 3 3" xfId="6980"/>
    <cellStyle name="Normal 3 2 3 3 4 3 3 2" xfId="15079"/>
    <cellStyle name="Normal 3 2 3 3 4 3 4" xfId="15076"/>
    <cellStyle name="Normal 3 2 3 3 4 4" xfId="3107"/>
    <cellStyle name="Normal 3 2 3 3 4 4 2" xfId="8389"/>
    <cellStyle name="Normal 3 2 3 3 4 4 2 2" xfId="15081"/>
    <cellStyle name="Normal 3 2 3 3 4 4 3" xfId="15080"/>
    <cellStyle name="Normal 3 2 3 3 4 5" xfId="5748"/>
    <cellStyle name="Normal 3 2 3 3 4 5 2" xfId="15082"/>
    <cellStyle name="Normal 3 2 3 3 4 6" xfId="15067"/>
    <cellStyle name="Normal 3 2 3 3 5" xfId="818"/>
    <cellStyle name="Normal 3 2 3 3 5 2" xfId="2050"/>
    <cellStyle name="Normal 3 2 3 3 5 2 2" xfId="4692"/>
    <cellStyle name="Normal 3 2 3 3 5 2 2 2" xfId="9973"/>
    <cellStyle name="Normal 3 2 3 3 5 2 2 2 2" xfId="15086"/>
    <cellStyle name="Normal 3 2 3 3 5 2 2 3" xfId="15085"/>
    <cellStyle name="Normal 3 2 3 3 5 2 3" xfId="7332"/>
    <cellStyle name="Normal 3 2 3 3 5 2 3 2" xfId="15087"/>
    <cellStyle name="Normal 3 2 3 3 5 2 4" xfId="15084"/>
    <cellStyle name="Normal 3 2 3 3 5 3" xfId="3460"/>
    <cellStyle name="Normal 3 2 3 3 5 3 2" xfId="8741"/>
    <cellStyle name="Normal 3 2 3 3 5 3 2 2" xfId="15089"/>
    <cellStyle name="Normal 3 2 3 3 5 3 3" xfId="15088"/>
    <cellStyle name="Normal 3 2 3 3 5 4" xfId="6100"/>
    <cellStyle name="Normal 3 2 3 3 5 4 2" xfId="15090"/>
    <cellStyle name="Normal 3 2 3 3 5 5" xfId="15083"/>
    <cellStyle name="Normal 3 2 3 3 6" xfId="1372"/>
    <cellStyle name="Normal 3 2 3 3 6 2" xfId="4014"/>
    <cellStyle name="Normal 3 2 3 3 6 2 2" xfId="9295"/>
    <cellStyle name="Normal 3 2 3 3 6 2 2 2" xfId="15093"/>
    <cellStyle name="Normal 3 2 3 3 6 2 3" xfId="15092"/>
    <cellStyle name="Normal 3 2 3 3 6 3" xfId="6654"/>
    <cellStyle name="Normal 3 2 3 3 6 3 2" xfId="15094"/>
    <cellStyle name="Normal 3 2 3 3 6 4" xfId="15091"/>
    <cellStyle name="Normal 3 2 3 3 7" xfId="2604"/>
    <cellStyle name="Normal 3 2 3 3 7 2" xfId="5246"/>
    <cellStyle name="Normal 3 2 3 3 7 2 2" xfId="10527"/>
    <cellStyle name="Normal 3 2 3 3 7 2 2 2" xfId="15097"/>
    <cellStyle name="Normal 3 2 3 3 7 2 3" xfId="15096"/>
    <cellStyle name="Normal 3 2 3 3 7 3" xfId="7886"/>
    <cellStyle name="Normal 3 2 3 3 7 3 2" xfId="15098"/>
    <cellStyle name="Normal 3 2 3 3 7 4" xfId="15095"/>
    <cellStyle name="Normal 3 2 3 3 8" xfId="2754"/>
    <cellStyle name="Normal 3 2 3 3 8 2" xfId="8036"/>
    <cellStyle name="Normal 3 2 3 3 8 2 2" xfId="15100"/>
    <cellStyle name="Normal 3 2 3 3 8 3" xfId="15099"/>
    <cellStyle name="Normal 3 2 3 3 9" xfId="5396"/>
    <cellStyle name="Normal 3 2 3 3 9 2" xfId="15101"/>
    <cellStyle name="Normal 3 2 3 4" xfId="155"/>
    <cellStyle name="Normal 3 2 3 4 2" xfId="15102"/>
    <cellStyle name="Normal 3 2 3 5" xfId="108"/>
    <cellStyle name="Normal 3 2 3 5 10" xfId="15103"/>
    <cellStyle name="Normal 3 2 3 5 2" xfId="254"/>
    <cellStyle name="Normal 3 2 3 5 2 2" xfId="438"/>
    <cellStyle name="Normal 3 2 3 5 2 2 2" xfId="787"/>
    <cellStyle name="Normal 3 2 3 5 2 2 2 2" xfId="2019"/>
    <cellStyle name="Normal 3 2 3 5 2 2 2 2 2" xfId="4661"/>
    <cellStyle name="Normal 3 2 3 5 2 2 2 2 2 2" xfId="9942"/>
    <cellStyle name="Normal 3 2 3 5 2 2 2 2 2 2 2" xfId="15109"/>
    <cellStyle name="Normal 3 2 3 5 2 2 2 2 2 3" xfId="15108"/>
    <cellStyle name="Normal 3 2 3 5 2 2 2 2 3" xfId="7301"/>
    <cellStyle name="Normal 3 2 3 5 2 2 2 2 3 2" xfId="15110"/>
    <cellStyle name="Normal 3 2 3 5 2 2 2 2 4" xfId="15107"/>
    <cellStyle name="Normal 3 2 3 5 2 2 2 3" xfId="3429"/>
    <cellStyle name="Normal 3 2 3 5 2 2 2 3 2" xfId="8710"/>
    <cellStyle name="Normal 3 2 3 5 2 2 2 3 2 2" xfId="15112"/>
    <cellStyle name="Normal 3 2 3 5 2 2 2 3 3" xfId="15111"/>
    <cellStyle name="Normal 3 2 3 5 2 2 2 4" xfId="6069"/>
    <cellStyle name="Normal 3 2 3 5 2 2 2 4 2" xfId="15113"/>
    <cellStyle name="Normal 3 2 3 5 2 2 2 5" xfId="15106"/>
    <cellStyle name="Normal 3 2 3 5 2 2 3" xfId="1139"/>
    <cellStyle name="Normal 3 2 3 5 2 2 3 2" xfId="2371"/>
    <cellStyle name="Normal 3 2 3 5 2 2 3 2 2" xfId="5013"/>
    <cellStyle name="Normal 3 2 3 5 2 2 3 2 2 2" xfId="10294"/>
    <cellStyle name="Normal 3 2 3 5 2 2 3 2 2 2 2" xfId="15117"/>
    <cellStyle name="Normal 3 2 3 5 2 2 3 2 2 3" xfId="15116"/>
    <cellStyle name="Normal 3 2 3 5 2 2 3 2 3" xfId="7653"/>
    <cellStyle name="Normal 3 2 3 5 2 2 3 2 3 2" xfId="15118"/>
    <cellStyle name="Normal 3 2 3 5 2 2 3 2 4" xfId="15115"/>
    <cellStyle name="Normal 3 2 3 5 2 2 3 3" xfId="3781"/>
    <cellStyle name="Normal 3 2 3 5 2 2 3 3 2" xfId="9062"/>
    <cellStyle name="Normal 3 2 3 5 2 2 3 3 2 2" xfId="15120"/>
    <cellStyle name="Normal 3 2 3 5 2 2 3 3 3" xfId="15119"/>
    <cellStyle name="Normal 3 2 3 5 2 2 3 4" xfId="6421"/>
    <cellStyle name="Normal 3 2 3 5 2 2 3 4 2" xfId="15121"/>
    <cellStyle name="Normal 3 2 3 5 2 2 3 5" xfId="15114"/>
    <cellStyle name="Normal 3 2 3 5 2 2 4" xfId="1667"/>
    <cellStyle name="Normal 3 2 3 5 2 2 4 2" xfId="4309"/>
    <cellStyle name="Normal 3 2 3 5 2 2 4 2 2" xfId="9590"/>
    <cellStyle name="Normal 3 2 3 5 2 2 4 2 2 2" xfId="15124"/>
    <cellStyle name="Normal 3 2 3 5 2 2 4 2 3" xfId="15123"/>
    <cellStyle name="Normal 3 2 3 5 2 2 4 3" xfId="6949"/>
    <cellStyle name="Normal 3 2 3 5 2 2 4 3 2" xfId="15125"/>
    <cellStyle name="Normal 3 2 3 5 2 2 4 4" xfId="15122"/>
    <cellStyle name="Normal 3 2 3 5 2 2 5" xfId="3076"/>
    <cellStyle name="Normal 3 2 3 5 2 2 5 2" xfId="8358"/>
    <cellStyle name="Normal 3 2 3 5 2 2 5 2 2" xfId="15127"/>
    <cellStyle name="Normal 3 2 3 5 2 2 5 3" xfId="15126"/>
    <cellStyle name="Normal 3 2 3 5 2 2 6" xfId="5717"/>
    <cellStyle name="Normal 3 2 3 5 2 2 6 2" xfId="15128"/>
    <cellStyle name="Normal 3 2 3 5 2 2 7" xfId="15105"/>
    <cellStyle name="Normal 3 2 3 5 2 3" xfId="610"/>
    <cellStyle name="Normal 3 2 3 5 2 3 2" xfId="1315"/>
    <cellStyle name="Normal 3 2 3 5 2 3 2 2" xfId="2547"/>
    <cellStyle name="Normal 3 2 3 5 2 3 2 2 2" xfId="5189"/>
    <cellStyle name="Normal 3 2 3 5 2 3 2 2 2 2" xfId="10470"/>
    <cellStyle name="Normal 3 2 3 5 2 3 2 2 2 2 2" xfId="15133"/>
    <cellStyle name="Normal 3 2 3 5 2 3 2 2 2 3" xfId="15132"/>
    <cellStyle name="Normal 3 2 3 5 2 3 2 2 3" xfId="7829"/>
    <cellStyle name="Normal 3 2 3 5 2 3 2 2 3 2" xfId="15134"/>
    <cellStyle name="Normal 3 2 3 5 2 3 2 2 4" xfId="15131"/>
    <cellStyle name="Normal 3 2 3 5 2 3 2 3" xfId="3957"/>
    <cellStyle name="Normal 3 2 3 5 2 3 2 3 2" xfId="9238"/>
    <cellStyle name="Normal 3 2 3 5 2 3 2 3 2 2" xfId="15136"/>
    <cellStyle name="Normal 3 2 3 5 2 3 2 3 3" xfId="15135"/>
    <cellStyle name="Normal 3 2 3 5 2 3 2 4" xfId="6597"/>
    <cellStyle name="Normal 3 2 3 5 2 3 2 4 2" xfId="15137"/>
    <cellStyle name="Normal 3 2 3 5 2 3 2 5" xfId="15130"/>
    <cellStyle name="Normal 3 2 3 5 2 3 3" xfId="1843"/>
    <cellStyle name="Normal 3 2 3 5 2 3 3 2" xfId="4485"/>
    <cellStyle name="Normal 3 2 3 5 2 3 3 2 2" xfId="9766"/>
    <cellStyle name="Normal 3 2 3 5 2 3 3 2 2 2" xfId="15140"/>
    <cellStyle name="Normal 3 2 3 5 2 3 3 2 3" xfId="15139"/>
    <cellStyle name="Normal 3 2 3 5 2 3 3 3" xfId="7125"/>
    <cellStyle name="Normal 3 2 3 5 2 3 3 3 2" xfId="15141"/>
    <cellStyle name="Normal 3 2 3 5 2 3 3 4" xfId="15138"/>
    <cellStyle name="Normal 3 2 3 5 2 3 4" xfId="3252"/>
    <cellStyle name="Normal 3 2 3 5 2 3 4 2" xfId="8534"/>
    <cellStyle name="Normal 3 2 3 5 2 3 4 2 2" xfId="15143"/>
    <cellStyle name="Normal 3 2 3 5 2 3 4 3" xfId="15142"/>
    <cellStyle name="Normal 3 2 3 5 2 3 5" xfId="5893"/>
    <cellStyle name="Normal 3 2 3 5 2 3 5 2" xfId="15144"/>
    <cellStyle name="Normal 3 2 3 5 2 3 6" xfId="15129"/>
    <cellStyle name="Normal 3 2 3 5 2 4" xfId="963"/>
    <cellStyle name="Normal 3 2 3 5 2 4 2" xfId="2195"/>
    <cellStyle name="Normal 3 2 3 5 2 4 2 2" xfId="4837"/>
    <cellStyle name="Normal 3 2 3 5 2 4 2 2 2" xfId="10118"/>
    <cellStyle name="Normal 3 2 3 5 2 4 2 2 2 2" xfId="15148"/>
    <cellStyle name="Normal 3 2 3 5 2 4 2 2 3" xfId="15147"/>
    <cellStyle name="Normal 3 2 3 5 2 4 2 3" xfId="7477"/>
    <cellStyle name="Normal 3 2 3 5 2 4 2 3 2" xfId="15149"/>
    <cellStyle name="Normal 3 2 3 5 2 4 2 4" xfId="15146"/>
    <cellStyle name="Normal 3 2 3 5 2 4 3" xfId="3605"/>
    <cellStyle name="Normal 3 2 3 5 2 4 3 2" xfId="8886"/>
    <cellStyle name="Normal 3 2 3 5 2 4 3 2 2" xfId="15151"/>
    <cellStyle name="Normal 3 2 3 5 2 4 3 3" xfId="15150"/>
    <cellStyle name="Normal 3 2 3 5 2 4 4" xfId="6245"/>
    <cellStyle name="Normal 3 2 3 5 2 4 4 2" xfId="15152"/>
    <cellStyle name="Normal 3 2 3 5 2 4 5" xfId="15145"/>
    <cellStyle name="Normal 3 2 3 5 2 5" xfId="1491"/>
    <cellStyle name="Normal 3 2 3 5 2 5 2" xfId="4133"/>
    <cellStyle name="Normal 3 2 3 5 2 5 2 2" xfId="9414"/>
    <cellStyle name="Normal 3 2 3 5 2 5 2 2 2" xfId="15155"/>
    <cellStyle name="Normal 3 2 3 5 2 5 2 3" xfId="15154"/>
    <cellStyle name="Normal 3 2 3 5 2 5 3" xfId="6773"/>
    <cellStyle name="Normal 3 2 3 5 2 5 3 2" xfId="15156"/>
    <cellStyle name="Normal 3 2 3 5 2 5 4" xfId="15153"/>
    <cellStyle name="Normal 3 2 3 5 2 6" xfId="2723"/>
    <cellStyle name="Normal 3 2 3 5 2 6 2" xfId="5365"/>
    <cellStyle name="Normal 3 2 3 5 2 6 2 2" xfId="10646"/>
    <cellStyle name="Normal 3 2 3 5 2 6 2 2 2" xfId="15159"/>
    <cellStyle name="Normal 3 2 3 5 2 6 2 3" xfId="15158"/>
    <cellStyle name="Normal 3 2 3 5 2 6 3" xfId="8005"/>
    <cellStyle name="Normal 3 2 3 5 2 6 3 2" xfId="15160"/>
    <cellStyle name="Normal 3 2 3 5 2 6 4" xfId="15157"/>
    <cellStyle name="Normal 3 2 3 5 2 7" xfId="2900"/>
    <cellStyle name="Normal 3 2 3 5 2 7 2" xfId="8182"/>
    <cellStyle name="Normal 3 2 3 5 2 7 2 2" xfId="15162"/>
    <cellStyle name="Normal 3 2 3 5 2 7 3" xfId="15161"/>
    <cellStyle name="Normal 3 2 3 5 2 8" xfId="5541"/>
    <cellStyle name="Normal 3 2 3 5 2 8 2" xfId="15163"/>
    <cellStyle name="Normal 3 2 3 5 2 9" xfId="15104"/>
    <cellStyle name="Normal 3 2 3 5 3" xfId="351"/>
    <cellStyle name="Normal 3 2 3 5 3 2" xfId="700"/>
    <cellStyle name="Normal 3 2 3 5 3 2 2" xfId="1932"/>
    <cellStyle name="Normal 3 2 3 5 3 2 2 2" xfId="4574"/>
    <cellStyle name="Normal 3 2 3 5 3 2 2 2 2" xfId="9855"/>
    <cellStyle name="Normal 3 2 3 5 3 2 2 2 2 2" xfId="15168"/>
    <cellStyle name="Normal 3 2 3 5 3 2 2 2 3" xfId="15167"/>
    <cellStyle name="Normal 3 2 3 5 3 2 2 3" xfId="7214"/>
    <cellStyle name="Normal 3 2 3 5 3 2 2 3 2" xfId="15169"/>
    <cellStyle name="Normal 3 2 3 5 3 2 2 4" xfId="15166"/>
    <cellStyle name="Normal 3 2 3 5 3 2 3" xfId="3342"/>
    <cellStyle name="Normal 3 2 3 5 3 2 3 2" xfId="8623"/>
    <cellStyle name="Normal 3 2 3 5 3 2 3 2 2" xfId="15171"/>
    <cellStyle name="Normal 3 2 3 5 3 2 3 3" xfId="15170"/>
    <cellStyle name="Normal 3 2 3 5 3 2 4" xfId="5982"/>
    <cellStyle name="Normal 3 2 3 5 3 2 4 2" xfId="15172"/>
    <cellStyle name="Normal 3 2 3 5 3 2 5" xfId="15165"/>
    <cellStyle name="Normal 3 2 3 5 3 3" xfId="1052"/>
    <cellStyle name="Normal 3 2 3 5 3 3 2" xfId="2284"/>
    <cellStyle name="Normal 3 2 3 5 3 3 2 2" xfId="4926"/>
    <cellStyle name="Normal 3 2 3 5 3 3 2 2 2" xfId="10207"/>
    <cellStyle name="Normal 3 2 3 5 3 3 2 2 2 2" xfId="15176"/>
    <cellStyle name="Normal 3 2 3 5 3 3 2 2 3" xfId="15175"/>
    <cellStyle name="Normal 3 2 3 5 3 3 2 3" xfId="7566"/>
    <cellStyle name="Normal 3 2 3 5 3 3 2 3 2" xfId="15177"/>
    <cellStyle name="Normal 3 2 3 5 3 3 2 4" xfId="15174"/>
    <cellStyle name="Normal 3 2 3 5 3 3 3" xfId="3694"/>
    <cellStyle name="Normal 3 2 3 5 3 3 3 2" xfId="8975"/>
    <cellStyle name="Normal 3 2 3 5 3 3 3 2 2" xfId="15179"/>
    <cellStyle name="Normal 3 2 3 5 3 3 3 3" xfId="15178"/>
    <cellStyle name="Normal 3 2 3 5 3 3 4" xfId="6334"/>
    <cellStyle name="Normal 3 2 3 5 3 3 4 2" xfId="15180"/>
    <cellStyle name="Normal 3 2 3 5 3 3 5" xfId="15173"/>
    <cellStyle name="Normal 3 2 3 5 3 4" xfId="1580"/>
    <cellStyle name="Normal 3 2 3 5 3 4 2" xfId="4222"/>
    <cellStyle name="Normal 3 2 3 5 3 4 2 2" xfId="9503"/>
    <cellStyle name="Normal 3 2 3 5 3 4 2 2 2" xfId="15183"/>
    <cellStyle name="Normal 3 2 3 5 3 4 2 3" xfId="15182"/>
    <cellStyle name="Normal 3 2 3 5 3 4 3" xfId="6862"/>
    <cellStyle name="Normal 3 2 3 5 3 4 3 2" xfId="15184"/>
    <cellStyle name="Normal 3 2 3 5 3 4 4" xfId="15181"/>
    <cellStyle name="Normal 3 2 3 5 3 5" xfId="2989"/>
    <cellStyle name="Normal 3 2 3 5 3 5 2" xfId="8271"/>
    <cellStyle name="Normal 3 2 3 5 3 5 2 2" xfId="15186"/>
    <cellStyle name="Normal 3 2 3 5 3 5 3" xfId="15185"/>
    <cellStyle name="Normal 3 2 3 5 3 6" xfId="5630"/>
    <cellStyle name="Normal 3 2 3 5 3 6 2" xfId="15187"/>
    <cellStyle name="Normal 3 2 3 5 3 7" xfId="15164"/>
    <cellStyle name="Normal 3 2 3 5 4" xfId="525"/>
    <cellStyle name="Normal 3 2 3 5 4 2" xfId="1228"/>
    <cellStyle name="Normal 3 2 3 5 4 2 2" xfId="2460"/>
    <cellStyle name="Normal 3 2 3 5 4 2 2 2" xfId="5102"/>
    <cellStyle name="Normal 3 2 3 5 4 2 2 2 2" xfId="10383"/>
    <cellStyle name="Normal 3 2 3 5 4 2 2 2 2 2" xfId="15192"/>
    <cellStyle name="Normal 3 2 3 5 4 2 2 2 3" xfId="15191"/>
    <cellStyle name="Normal 3 2 3 5 4 2 2 3" xfId="7742"/>
    <cellStyle name="Normal 3 2 3 5 4 2 2 3 2" xfId="15193"/>
    <cellStyle name="Normal 3 2 3 5 4 2 2 4" xfId="15190"/>
    <cellStyle name="Normal 3 2 3 5 4 2 3" xfId="3870"/>
    <cellStyle name="Normal 3 2 3 5 4 2 3 2" xfId="9151"/>
    <cellStyle name="Normal 3 2 3 5 4 2 3 2 2" xfId="15195"/>
    <cellStyle name="Normal 3 2 3 5 4 2 3 3" xfId="15194"/>
    <cellStyle name="Normal 3 2 3 5 4 2 4" xfId="6510"/>
    <cellStyle name="Normal 3 2 3 5 4 2 4 2" xfId="15196"/>
    <cellStyle name="Normal 3 2 3 5 4 2 5" xfId="15189"/>
    <cellStyle name="Normal 3 2 3 5 4 3" xfId="1756"/>
    <cellStyle name="Normal 3 2 3 5 4 3 2" xfId="4398"/>
    <cellStyle name="Normal 3 2 3 5 4 3 2 2" xfId="9679"/>
    <cellStyle name="Normal 3 2 3 5 4 3 2 2 2" xfId="15199"/>
    <cellStyle name="Normal 3 2 3 5 4 3 2 3" xfId="15198"/>
    <cellStyle name="Normal 3 2 3 5 4 3 3" xfId="7038"/>
    <cellStyle name="Normal 3 2 3 5 4 3 3 2" xfId="15200"/>
    <cellStyle name="Normal 3 2 3 5 4 3 4" xfId="15197"/>
    <cellStyle name="Normal 3 2 3 5 4 4" xfId="3165"/>
    <cellStyle name="Normal 3 2 3 5 4 4 2" xfId="8447"/>
    <cellStyle name="Normal 3 2 3 5 4 4 2 2" xfId="15202"/>
    <cellStyle name="Normal 3 2 3 5 4 4 3" xfId="15201"/>
    <cellStyle name="Normal 3 2 3 5 4 5" xfId="5806"/>
    <cellStyle name="Normal 3 2 3 5 4 5 2" xfId="15203"/>
    <cellStyle name="Normal 3 2 3 5 4 6" xfId="15188"/>
    <cellStyle name="Normal 3 2 3 5 5" xfId="876"/>
    <cellStyle name="Normal 3 2 3 5 5 2" xfId="2108"/>
    <cellStyle name="Normal 3 2 3 5 5 2 2" xfId="4750"/>
    <cellStyle name="Normal 3 2 3 5 5 2 2 2" xfId="10031"/>
    <cellStyle name="Normal 3 2 3 5 5 2 2 2 2" xfId="15207"/>
    <cellStyle name="Normal 3 2 3 5 5 2 2 3" xfId="15206"/>
    <cellStyle name="Normal 3 2 3 5 5 2 3" xfId="7390"/>
    <cellStyle name="Normal 3 2 3 5 5 2 3 2" xfId="15208"/>
    <cellStyle name="Normal 3 2 3 5 5 2 4" xfId="15205"/>
    <cellStyle name="Normal 3 2 3 5 5 3" xfId="3518"/>
    <cellStyle name="Normal 3 2 3 5 5 3 2" xfId="8799"/>
    <cellStyle name="Normal 3 2 3 5 5 3 2 2" xfId="15210"/>
    <cellStyle name="Normal 3 2 3 5 5 3 3" xfId="15209"/>
    <cellStyle name="Normal 3 2 3 5 5 4" xfId="6158"/>
    <cellStyle name="Normal 3 2 3 5 5 4 2" xfId="15211"/>
    <cellStyle name="Normal 3 2 3 5 5 5" xfId="15204"/>
    <cellStyle name="Normal 3 2 3 5 6" xfId="1404"/>
    <cellStyle name="Normal 3 2 3 5 6 2" xfId="4046"/>
    <cellStyle name="Normal 3 2 3 5 6 2 2" xfId="9327"/>
    <cellStyle name="Normal 3 2 3 5 6 2 2 2" xfId="15214"/>
    <cellStyle name="Normal 3 2 3 5 6 2 3" xfId="15213"/>
    <cellStyle name="Normal 3 2 3 5 6 3" xfId="6686"/>
    <cellStyle name="Normal 3 2 3 5 6 3 2" xfId="15215"/>
    <cellStyle name="Normal 3 2 3 5 6 4" xfId="15212"/>
    <cellStyle name="Normal 3 2 3 5 7" xfId="2636"/>
    <cellStyle name="Normal 3 2 3 5 7 2" xfId="5278"/>
    <cellStyle name="Normal 3 2 3 5 7 2 2" xfId="10559"/>
    <cellStyle name="Normal 3 2 3 5 7 2 2 2" xfId="15218"/>
    <cellStyle name="Normal 3 2 3 5 7 2 3" xfId="15217"/>
    <cellStyle name="Normal 3 2 3 5 7 3" xfId="7918"/>
    <cellStyle name="Normal 3 2 3 5 7 3 2" xfId="15219"/>
    <cellStyle name="Normal 3 2 3 5 7 4" xfId="15216"/>
    <cellStyle name="Normal 3 2 3 5 8" xfId="2813"/>
    <cellStyle name="Normal 3 2 3 5 8 2" xfId="8095"/>
    <cellStyle name="Normal 3 2 3 5 8 2 2" xfId="15221"/>
    <cellStyle name="Normal 3 2 3 5 8 3" xfId="15220"/>
    <cellStyle name="Normal 3 2 3 5 9" xfId="5454"/>
    <cellStyle name="Normal 3 2 3 5 9 2" xfId="15222"/>
    <cellStyle name="Normal 3 2 3 6" xfId="191"/>
    <cellStyle name="Normal 3 2 3 6 2" xfId="376"/>
    <cellStyle name="Normal 3 2 3 6 2 2" xfId="725"/>
    <cellStyle name="Normal 3 2 3 6 2 2 2" xfId="1957"/>
    <cellStyle name="Normal 3 2 3 6 2 2 2 2" xfId="4599"/>
    <cellStyle name="Normal 3 2 3 6 2 2 2 2 2" xfId="9880"/>
    <cellStyle name="Normal 3 2 3 6 2 2 2 2 2 2" xfId="15228"/>
    <cellStyle name="Normal 3 2 3 6 2 2 2 2 3" xfId="15227"/>
    <cellStyle name="Normal 3 2 3 6 2 2 2 3" xfId="7239"/>
    <cellStyle name="Normal 3 2 3 6 2 2 2 3 2" xfId="15229"/>
    <cellStyle name="Normal 3 2 3 6 2 2 2 4" xfId="15226"/>
    <cellStyle name="Normal 3 2 3 6 2 2 3" xfId="3367"/>
    <cellStyle name="Normal 3 2 3 6 2 2 3 2" xfId="8648"/>
    <cellStyle name="Normal 3 2 3 6 2 2 3 2 2" xfId="15231"/>
    <cellStyle name="Normal 3 2 3 6 2 2 3 3" xfId="15230"/>
    <cellStyle name="Normal 3 2 3 6 2 2 4" xfId="6007"/>
    <cellStyle name="Normal 3 2 3 6 2 2 4 2" xfId="15232"/>
    <cellStyle name="Normal 3 2 3 6 2 2 5" xfId="15225"/>
    <cellStyle name="Normal 3 2 3 6 2 3" xfId="1077"/>
    <cellStyle name="Normal 3 2 3 6 2 3 2" xfId="2309"/>
    <cellStyle name="Normal 3 2 3 6 2 3 2 2" xfId="4951"/>
    <cellStyle name="Normal 3 2 3 6 2 3 2 2 2" xfId="10232"/>
    <cellStyle name="Normal 3 2 3 6 2 3 2 2 2 2" xfId="15236"/>
    <cellStyle name="Normal 3 2 3 6 2 3 2 2 3" xfId="15235"/>
    <cellStyle name="Normal 3 2 3 6 2 3 2 3" xfId="7591"/>
    <cellStyle name="Normal 3 2 3 6 2 3 2 3 2" xfId="15237"/>
    <cellStyle name="Normal 3 2 3 6 2 3 2 4" xfId="15234"/>
    <cellStyle name="Normal 3 2 3 6 2 3 3" xfId="3719"/>
    <cellStyle name="Normal 3 2 3 6 2 3 3 2" xfId="9000"/>
    <cellStyle name="Normal 3 2 3 6 2 3 3 2 2" xfId="15239"/>
    <cellStyle name="Normal 3 2 3 6 2 3 3 3" xfId="15238"/>
    <cellStyle name="Normal 3 2 3 6 2 3 4" xfId="6359"/>
    <cellStyle name="Normal 3 2 3 6 2 3 4 2" xfId="15240"/>
    <cellStyle name="Normal 3 2 3 6 2 3 5" xfId="15233"/>
    <cellStyle name="Normal 3 2 3 6 2 4" xfId="1605"/>
    <cellStyle name="Normal 3 2 3 6 2 4 2" xfId="4247"/>
    <cellStyle name="Normal 3 2 3 6 2 4 2 2" xfId="9528"/>
    <cellStyle name="Normal 3 2 3 6 2 4 2 2 2" xfId="15243"/>
    <cellStyle name="Normal 3 2 3 6 2 4 2 3" xfId="15242"/>
    <cellStyle name="Normal 3 2 3 6 2 4 3" xfId="6887"/>
    <cellStyle name="Normal 3 2 3 6 2 4 3 2" xfId="15244"/>
    <cellStyle name="Normal 3 2 3 6 2 4 4" xfId="15241"/>
    <cellStyle name="Normal 3 2 3 6 2 5" xfId="3014"/>
    <cellStyle name="Normal 3 2 3 6 2 5 2" xfId="8296"/>
    <cellStyle name="Normal 3 2 3 6 2 5 2 2" xfId="15246"/>
    <cellStyle name="Normal 3 2 3 6 2 5 3" xfId="15245"/>
    <cellStyle name="Normal 3 2 3 6 2 6" xfId="5655"/>
    <cellStyle name="Normal 3 2 3 6 2 6 2" xfId="15247"/>
    <cellStyle name="Normal 3 2 3 6 2 7" xfId="15224"/>
    <cellStyle name="Normal 3 2 3 6 3" xfId="549"/>
    <cellStyle name="Normal 3 2 3 6 3 2" xfId="1253"/>
    <cellStyle name="Normal 3 2 3 6 3 2 2" xfId="2485"/>
    <cellStyle name="Normal 3 2 3 6 3 2 2 2" xfId="5127"/>
    <cellStyle name="Normal 3 2 3 6 3 2 2 2 2" xfId="10408"/>
    <cellStyle name="Normal 3 2 3 6 3 2 2 2 2 2" xfId="15252"/>
    <cellStyle name="Normal 3 2 3 6 3 2 2 2 3" xfId="15251"/>
    <cellStyle name="Normal 3 2 3 6 3 2 2 3" xfId="7767"/>
    <cellStyle name="Normal 3 2 3 6 3 2 2 3 2" xfId="15253"/>
    <cellStyle name="Normal 3 2 3 6 3 2 2 4" xfId="15250"/>
    <cellStyle name="Normal 3 2 3 6 3 2 3" xfId="3895"/>
    <cellStyle name="Normal 3 2 3 6 3 2 3 2" xfId="9176"/>
    <cellStyle name="Normal 3 2 3 6 3 2 3 2 2" xfId="15255"/>
    <cellStyle name="Normal 3 2 3 6 3 2 3 3" xfId="15254"/>
    <cellStyle name="Normal 3 2 3 6 3 2 4" xfId="6535"/>
    <cellStyle name="Normal 3 2 3 6 3 2 4 2" xfId="15256"/>
    <cellStyle name="Normal 3 2 3 6 3 2 5" xfId="15249"/>
    <cellStyle name="Normal 3 2 3 6 3 3" xfId="1781"/>
    <cellStyle name="Normal 3 2 3 6 3 3 2" xfId="4423"/>
    <cellStyle name="Normal 3 2 3 6 3 3 2 2" xfId="9704"/>
    <cellStyle name="Normal 3 2 3 6 3 3 2 2 2" xfId="15259"/>
    <cellStyle name="Normal 3 2 3 6 3 3 2 3" xfId="15258"/>
    <cellStyle name="Normal 3 2 3 6 3 3 3" xfId="7063"/>
    <cellStyle name="Normal 3 2 3 6 3 3 3 2" xfId="15260"/>
    <cellStyle name="Normal 3 2 3 6 3 3 4" xfId="15257"/>
    <cellStyle name="Normal 3 2 3 6 3 4" xfId="3190"/>
    <cellStyle name="Normal 3 2 3 6 3 4 2" xfId="8472"/>
    <cellStyle name="Normal 3 2 3 6 3 4 2 2" xfId="15262"/>
    <cellStyle name="Normal 3 2 3 6 3 4 3" xfId="15261"/>
    <cellStyle name="Normal 3 2 3 6 3 5" xfId="5831"/>
    <cellStyle name="Normal 3 2 3 6 3 5 2" xfId="15263"/>
    <cellStyle name="Normal 3 2 3 6 3 6" xfId="15248"/>
    <cellStyle name="Normal 3 2 3 6 4" xfId="901"/>
    <cellStyle name="Normal 3 2 3 6 4 2" xfId="2133"/>
    <cellStyle name="Normal 3 2 3 6 4 2 2" xfId="4775"/>
    <cellStyle name="Normal 3 2 3 6 4 2 2 2" xfId="10056"/>
    <cellStyle name="Normal 3 2 3 6 4 2 2 2 2" xfId="15267"/>
    <cellStyle name="Normal 3 2 3 6 4 2 2 3" xfId="15266"/>
    <cellStyle name="Normal 3 2 3 6 4 2 3" xfId="7415"/>
    <cellStyle name="Normal 3 2 3 6 4 2 3 2" xfId="15268"/>
    <cellStyle name="Normal 3 2 3 6 4 2 4" xfId="15265"/>
    <cellStyle name="Normal 3 2 3 6 4 3" xfId="3543"/>
    <cellStyle name="Normal 3 2 3 6 4 3 2" xfId="8824"/>
    <cellStyle name="Normal 3 2 3 6 4 3 2 2" xfId="15270"/>
    <cellStyle name="Normal 3 2 3 6 4 3 3" xfId="15269"/>
    <cellStyle name="Normal 3 2 3 6 4 4" xfId="6183"/>
    <cellStyle name="Normal 3 2 3 6 4 4 2" xfId="15271"/>
    <cellStyle name="Normal 3 2 3 6 4 5" xfId="15264"/>
    <cellStyle name="Normal 3 2 3 6 5" xfId="1429"/>
    <cellStyle name="Normal 3 2 3 6 5 2" xfId="4071"/>
    <cellStyle name="Normal 3 2 3 6 5 2 2" xfId="9352"/>
    <cellStyle name="Normal 3 2 3 6 5 2 2 2" xfId="15274"/>
    <cellStyle name="Normal 3 2 3 6 5 2 3" xfId="15273"/>
    <cellStyle name="Normal 3 2 3 6 5 3" xfId="6711"/>
    <cellStyle name="Normal 3 2 3 6 5 3 2" xfId="15275"/>
    <cellStyle name="Normal 3 2 3 6 5 4" xfId="15272"/>
    <cellStyle name="Normal 3 2 3 6 6" xfId="2661"/>
    <cellStyle name="Normal 3 2 3 6 6 2" xfId="5303"/>
    <cellStyle name="Normal 3 2 3 6 6 2 2" xfId="10584"/>
    <cellStyle name="Normal 3 2 3 6 6 2 2 2" xfId="15278"/>
    <cellStyle name="Normal 3 2 3 6 6 2 3" xfId="15277"/>
    <cellStyle name="Normal 3 2 3 6 6 3" xfId="7943"/>
    <cellStyle name="Normal 3 2 3 6 6 3 2" xfId="15279"/>
    <cellStyle name="Normal 3 2 3 6 6 4" xfId="15276"/>
    <cellStyle name="Normal 3 2 3 6 7" xfId="2838"/>
    <cellStyle name="Normal 3 2 3 6 7 2" xfId="8120"/>
    <cellStyle name="Normal 3 2 3 6 7 2 2" xfId="15281"/>
    <cellStyle name="Normal 3 2 3 6 7 3" xfId="15280"/>
    <cellStyle name="Normal 3 2 3 6 8" xfId="5479"/>
    <cellStyle name="Normal 3 2 3 6 8 2" xfId="15282"/>
    <cellStyle name="Normal 3 2 3 6 9" xfId="15223"/>
    <cellStyle name="Normal 3 2 3 7" xfId="288"/>
    <cellStyle name="Normal 3 2 3 7 2" xfId="636"/>
    <cellStyle name="Normal 3 2 3 7 2 2" xfId="1868"/>
    <cellStyle name="Normal 3 2 3 7 2 2 2" xfId="4510"/>
    <cellStyle name="Normal 3 2 3 7 2 2 2 2" xfId="9791"/>
    <cellStyle name="Normal 3 2 3 7 2 2 2 2 2" xfId="15287"/>
    <cellStyle name="Normal 3 2 3 7 2 2 2 3" xfId="15286"/>
    <cellStyle name="Normal 3 2 3 7 2 2 3" xfId="7150"/>
    <cellStyle name="Normal 3 2 3 7 2 2 3 2" xfId="15288"/>
    <cellStyle name="Normal 3 2 3 7 2 2 4" xfId="15285"/>
    <cellStyle name="Normal 3 2 3 7 2 3" xfId="3278"/>
    <cellStyle name="Normal 3 2 3 7 2 3 2" xfId="8559"/>
    <cellStyle name="Normal 3 2 3 7 2 3 2 2" xfId="15290"/>
    <cellStyle name="Normal 3 2 3 7 2 3 3" xfId="15289"/>
    <cellStyle name="Normal 3 2 3 7 2 4" xfId="5918"/>
    <cellStyle name="Normal 3 2 3 7 2 4 2" xfId="15291"/>
    <cellStyle name="Normal 3 2 3 7 2 5" xfId="15284"/>
    <cellStyle name="Normal 3 2 3 7 3" xfId="988"/>
    <cellStyle name="Normal 3 2 3 7 3 2" xfId="2220"/>
    <cellStyle name="Normal 3 2 3 7 3 2 2" xfId="4862"/>
    <cellStyle name="Normal 3 2 3 7 3 2 2 2" xfId="10143"/>
    <cellStyle name="Normal 3 2 3 7 3 2 2 2 2" xfId="15295"/>
    <cellStyle name="Normal 3 2 3 7 3 2 2 3" xfId="15294"/>
    <cellStyle name="Normal 3 2 3 7 3 2 3" xfId="7502"/>
    <cellStyle name="Normal 3 2 3 7 3 2 3 2" xfId="15296"/>
    <cellStyle name="Normal 3 2 3 7 3 2 4" xfId="15293"/>
    <cellStyle name="Normal 3 2 3 7 3 3" xfId="3630"/>
    <cellStyle name="Normal 3 2 3 7 3 3 2" xfId="8911"/>
    <cellStyle name="Normal 3 2 3 7 3 3 2 2" xfId="15298"/>
    <cellStyle name="Normal 3 2 3 7 3 3 3" xfId="15297"/>
    <cellStyle name="Normal 3 2 3 7 3 4" xfId="6270"/>
    <cellStyle name="Normal 3 2 3 7 3 4 2" xfId="15299"/>
    <cellStyle name="Normal 3 2 3 7 3 5" xfId="15292"/>
    <cellStyle name="Normal 3 2 3 7 4" xfId="1516"/>
    <cellStyle name="Normal 3 2 3 7 4 2" xfId="4158"/>
    <cellStyle name="Normal 3 2 3 7 4 2 2" xfId="9439"/>
    <cellStyle name="Normal 3 2 3 7 4 2 2 2" xfId="15302"/>
    <cellStyle name="Normal 3 2 3 7 4 2 3" xfId="15301"/>
    <cellStyle name="Normal 3 2 3 7 4 3" xfId="6798"/>
    <cellStyle name="Normal 3 2 3 7 4 3 2" xfId="15303"/>
    <cellStyle name="Normal 3 2 3 7 4 4" xfId="15300"/>
    <cellStyle name="Normal 3 2 3 7 5" xfId="2925"/>
    <cellStyle name="Normal 3 2 3 7 5 2" xfId="8207"/>
    <cellStyle name="Normal 3 2 3 7 5 2 2" xfId="15305"/>
    <cellStyle name="Normal 3 2 3 7 5 3" xfId="15304"/>
    <cellStyle name="Normal 3 2 3 7 6" xfId="5566"/>
    <cellStyle name="Normal 3 2 3 7 6 2" xfId="15306"/>
    <cellStyle name="Normal 3 2 3 7 7" xfId="15283"/>
    <cellStyle name="Normal 3 2 3 8" xfId="463"/>
    <cellStyle name="Normal 3 2 3 8 2" xfId="1164"/>
    <cellStyle name="Normal 3 2 3 8 2 2" xfId="2396"/>
    <cellStyle name="Normal 3 2 3 8 2 2 2" xfId="5038"/>
    <cellStyle name="Normal 3 2 3 8 2 2 2 2" xfId="10319"/>
    <cellStyle name="Normal 3 2 3 8 2 2 2 2 2" xfId="15311"/>
    <cellStyle name="Normal 3 2 3 8 2 2 2 3" xfId="15310"/>
    <cellStyle name="Normal 3 2 3 8 2 2 3" xfId="7678"/>
    <cellStyle name="Normal 3 2 3 8 2 2 3 2" xfId="15312"/>
    <cellStyle name="Normal 3 2 3 8 2 2 4" xfId="15309"/>
    <cellStyle name="Normal 3 2 3 8 2 3" xfId="3806"/>
    <cellStyle name="Normal 3 2 3 8 2 3 2" xfId="9087"/>
    <cellStyle name="Normal 3 2 3 8 2 3 2 2" xfId="15314"/>
    <cellStyle name="Normal 3 2 3 8 2 3 3" xfId="15313"/>
    <cellStyle name="Normal 3 2 3 8 2 4" xfId="6446"/>
    <cellStyle name="Normal 3 2 3 8 2 4 2" xfId="15315"/>
    <cellStyle name="Normal 3 2 3 8 2 5" xfId="15308"/>
    <cellStyle name="Normal 3 2 3 8 3" xfId="1692"/>
    <cellStyle name="Normal 3 2 3 8 3 2" xfId="4334"/>
    <cellStyle name="Normal 3 2 3 8 3 2 2" xfId="9615"/>
    <cellStyle name="Normal 3 2 3 8 3 2 2 2" xfId="15318"/>
    <cellStyle name="Normal 3 2 3 8 3 2 3" xfId="15317"/>
    <cellStyle name="Normal 3 2 3 8 3 3" xfId="6974"/>
    <cellStyle name="Normal 3 2 3 8 3 3 2" xfId="15319"/>
    <cellStyle name="Normal 3 2 3 8 3 4" xfId="15316"/>
    <cellStyle name="Normal 3 2 3 8 4" xfId="3101"/>
    <cellStyle name="Normal 3 2 3 8 4 2" xfId="8383"/>
    <cellStyle name="Normal 3 2 3 8 4 2 2" xfId="15321"/>
    <cellStyle name="Normal 3 2 3 8 4 3" xfId="15320"/>
    <cellStyle name="Normal 3 2 3 8 5" xfId="5742"/>
    <cellStyle name="Normal 3 2 3 8 5 2" xfId="15322"/>
    <cellStyle name="Normal 3 2 3 8 6" xfId="15307"/>
    <cellStyle name="Normal 3 2 3 9" xfId="812"/>
    <cellStyle name="Normal 3 2 3 9 2" xfId="2044"/>
    <cellStyle name="Normal 3 2 3 9 2 2" xfId="4686"/>
    <cellStyle name="Normal 3 2 3 9 2 2 2" xfId="9967"/>
    <cellStyle name="Normal 3 2 3 9 2 2 2 2" xfId="15326"/>
    <cellStyle name="Normal 3 2 3 9 2 2 3" xfId="15325"/>
    <cellStyle name="Normal 3 2 3 9 2 3" xfId="7326"/>
    <cellStyle name="Normal 3 2 3 9 2 3 2" xfId="15327"/>
    <cellStyle name="Normal 3 2 3 9 2 4" xfId="15324"/>
    <cellStyle name="Normal 3 2 3 9 3" xfId="3454"/>
    <cellStyle name="Normal 3 2 3 9 3 2" xfId="8735"/>
    <cellStyle name="Normal 3 2 3 9 3 2 2" xfId="15329"/>
    <cellStyle name="Normal 3 2 3 9 3 3" xfId="15328"/>
    <cellStyle name="Normal 3 2 3 9 4" xfId="6094"/>
    <cellStyle name="Normal 3 2 3 9 4 2" xfId="15330"/>
    <cellStyle name="Normal 3 2 3 9 5" xfId="15323"/>
    <cellStyle name="Normal 3 2 4" xfId="116"/>
    <cellStyle name="Normal 3 2 4 10" xfId="15331"/>
    <cellStyle name="Normal 3 2 4 2" xfId="200"/>
    <cellStyle name="Normal 3 2 4 2 2" xfId="384"/>
    <cellStyle name="Normal 3 2 4 2 2 2" xfId="733"/>
    <cellStyle name="Normal 3 2 4 2 2 2 2" xfId="1965"/>
    <cellStyle name="Normal 3 2 4 2 2 2 2 2" xfId="4607"/>
    <cellStyle name="Normal 3 2 4 2 2 2 2 2 2" xfId="9888"/>
    <cellStyle name="Normal 3 2 4 2 2 2 2 2 2 2" xfId="15337"/>
    <cellStyle name="Normal 3 2 4 2 2 2 2 2 3" xfId="15336"/>
    <cellStyle name="Normal 3 2 4 2 2 2 2 3" xfId="7247"/>
    <cellStyle name="Normal 3 2 4 2 2 2 2 3 2" xfId="15338"/>
    <cellStyle name="Normal 3 2 4 2 2 2 2 4" xfId="15335"/>
    <cellStyle name="Normal 3 2 4 2 2 2 3" xfId="3375"/>
    <cellStyle name="Normal 3 2 4 2 2 2 3 2" xfId="8656"/>
    <cellStyle name="Normal 3 2 4 2 2 2 3 2 2" xfId="15340"/>
    <cellStyle name="Normal 3 2 4 2 2 2 3 3" xfId="15339"/>
    <cellStyle name="Normal 3 2 4 2 2 2 4" xfId="6015"/>
    <cellStyle name="Normal 3 2 4 2 2 2 4 2" xfId="15341"/>
    <cellStyle name="Normal 3 2 4 2 2 2 5" xfId="15334"/>
    <cellStyle name="Normal 3 2 4 2 2 3" xfId="1085"/>
    <cellStyle name="Normal 3 2 4 2 2 3 2" xfId="2317"/>
    <cellStyle name="Normal 3 2 4 2 2 3 2 2" xfId="4959"/>
    <cellStyle name="Normal 3 2 4 2 2 3 2 2 2" xfId="10240"/>
    <cellStyle name="Normal 3 2 4 2 2 3 2 2 2 2" xfId="15345"/>
    <cellStyle name="Normal 3 2 4 2 2 3 2 2 3" xfId="15344"/>
    <cellStyle name="Normal 3 2 4 2 2 3 2 3" xfId="7599"/>
    <cellStyle name="Normal 3 2 4 2 2 3 2 3 2" xfId="15346"/>
    <cellStyle name="Normal 3 2 4 2 2 3 2 4" xfId="15343"/>
    <cellStyle name="Normal 3 2 4 2 2 3 3" xfId="3727"/>
    <cellStyle name="Normal 3 2 4 2 2 3 3 2" xfId="9008"/>
    <cellStyle name="Normal 3 2 4 2 2 3 3 2 2" xfId="15348"/>
    <cellStyle name="Normal 3 2 4 2 2 3 3 3" xfId="15347"/>
    <cellStyle name="Normal 3 2 4 2 2 3 4" xfId="6367"/>
    <cellStyle name="Normal 3 2 4 2 2 3 4 2" xfId="15349"/>
    <cellStyle name="Normal 3 2 4 2 2 3 5" xfId="15342"/>
    <cellStyle name="Normal 3 2 4 2 2 4" xfId="1613"/>
    <cellStyle name="Normal 3 2 4 2 2 4 2" xfId="4255"/>
    <cellStyle name="Normal 3 2 4 2 2 4 2 2" xfId="9536"/>
    <cellStyle name="Normal 3 2 4 2 2 4 2 2 2" xfId="15352"/>
    <cellStyle name="Normal 3 2 4 2 2 4 2 3" xfId="15351"/>
    <cellStyle name="Normal 3 2 4 2 2 4 3" xfId="6895"/>
    <cellStyle name="Normal 3 2 4 2 2 4 3 2" xfId="15353"/>
    <cellStyle name="Normal 3 2 4 2 2 4 4" xfId="15350"/>
    <cellStyle name="Normal 3 2 4 2 2 5" xfId="3022"/>
    <cellStyle name="Normal 3 2 4 2 2 5 2" xfId="8304"/>
    <cellStyle name="Normal 3 2 4 2 2 5 2 2" xfId="15355"/>
    <cellStyle name="Normal 3 2 4 2 2 5 3" xfId="15354"/>
    <cellStyle name="Normal 3 2 4 2 2 6" xfId="5663"/>
    <cellStyle name="Normal 3 2 4 2 2 6 2" xfId="15356"/>
    <cellStyle name="Normal 3 2 4 2 2 7" xfId="15333"/>
    <cellStyle name="Normal 3 2 4 2 3" xfId="557"/>
    <cellStyle name="Normal 3 2 4 2 3 2" xfId="1261"/>
    <cellStyle name="Normal 3 2 4 2 3 2 2" xfId="2493"/>
    <cellStyle name="Normal 3 2 4 2 3 2 2 2" xfId="5135"/>
    <cellStyle name="Normal 3 2 4 2 3 2 2 2 2" xfId="10416"/>
    <cellStyle name="Normal 3 2 4 2 3 2 2 2 2 2" xfId="15361"/>
    <cellStyle name="Normal 3 2 4 2 3 2 2 2 3" xfId="15360"/>
    <cellStyle name="Normal 3 2 4 2 3 2 2 3" xfId="7775"/>
    <cellStyle name="Normal 3 2 4 2 3 2 2 3 2" xfId="15362"/>
    <cellStyle name="Normal 3 2 4 2 3 2 2 4" xfId="15359"/>
    <cellStyle name="Normal 3 2 4 2 3 2 3" xfId="3903"/>
    <cellStyle name="Normal 3 2 4 2 3 2 3 2" xfId="9184"/>
    <cellStyle name="Normal 3 2 4 2 3 2 3 2 2" xfId="15364"/>
    <cellStyle name="Normal 3 2 4 2 3 2 3 3" xfId="15363"/>
    <cellStyle name="Normal 3 2 4 2 3 2 4" xfId="6543"/>
    <cellStyle name="Normal 3 2 4 2 3 2 4 2" xfId="15365"/>
    <cellStyle name="Normal 3 2 4 2 3 2 5" xfId="15358"/>
    <cellStyle name="Normal 3 2 4 2 3 3" xfId="1789"/>
    <cellStyle name="Normal 3 2 4 2 3 3 2" xfId="4431"/>
    <cellStyle name="Normal 3 2 4 2 3 3 2 2" xfId="9712"/>
    <cellStyle name="Normal 3 2 4 2 3 3 2 2 2" xfId="15368"/>
    <cellStyle name="Normal 3 2 4 2 3 3 2 3" xfId="15367"/>
    <cellStyle name="Normal 3 2 4 2 3 3 3" xfId="7071"/>
    <cellStyle name="Normal 3 2 4 2 3 3 3 2" xfId="15369"/>
    <cellStyle name="Normal 3 2 4 2 3 3 4" xfId="15366"/>
    <cellStyle name="Normal 3 2 4 2 3 4" xfId="3198"/>
    <cellStyle name="Normal 3 2 4 2 3 4 2" xfId="8480"/>
    <cellStyle name="Normal 3 2 4 2 3 4 2 2" xfId="15371"/>
    <cellStyle name="Normal 3 2 4 2 3 4 3" xfId="15370"/>
    <cellStyle name="Normal 3 2 4 2 3 5" xfId="5839"/>
    <cellStyle name="Normal 3 2 4 2 3 5 2" xfId="15372"/>
    <cellStyle name="Normal 3 2 4 2 3 6" xfId="15357"/>
    <cellStyle name="Normal 3 2 4 2 4" xfId="909"/>
    <cellStyle name="Normal 3 2 4 2 4 2" xfId="2141"/>
    <cellStyle name="Normal 3 2 4 2 4 2 2" xfId="4783"/>
    <cellStyle name="Normal 3 2 4 2 4 2 2 2" xfId="10064"/>
    <cellStyle name="Normal 3 2 4 2 4 2 2 2 2" xfId="15376"/>
    <cellStyle name="Normal 3 2 4 2 4 2 2 3" xfId="15375"/>
    <cellStyle name="Normal 3 2 4 2 4 2 3" xfId="7423"/>
    <cellStyle name="Normal 3 2 4 2 4 2 3 2" xfId="15377"/>
    <cellStyle name="Normal 3 2 4 2 4 2 4" xfId="15374"/>
    <cellStyle name="Normal 3 2 4 2 4 3" xfId="3551"/>
    <cellStyle name="Normal 3 2 4 2 4 3 2" xfId="8832"/>
    <cellStyle name="Normal 3 2 4 2 4 3 2 2" xfId="15379"/>
    <cellStyle name="Normal 3 2 4 2 4 3 3" xfId="15378"/>
    <cellStyle name="Normal 3 2 4 2 4 4" xfId="6191"/>
    <cellStyle name="Normal 3 2 4 2 4 4 2" xfId="15380"/>
    <cellStyle name="Normal 3 2 4 2 4 5" xfId="15373"/>
    <cellStyle name="Normal 3 2 4 2 5" xfId="1437"/>
    <cellStyle name="Normal 3 2 4 2 5 2" xfId="4079"/>
    <cellStyle name="Normal 3 2 4 2 5 2 2" xfId="9360"/>
    <cellStyle name="Normal 3 2 4 2 5 2 2 2" xfId="15383"/>
    <cellStyle name="Normal 3 2 4 2 5 2 3" xfId="15382"/>
    <cellStyle name="Normal 3 2 4 2 5 3" xfId="6719"/>
    <cellStyle name="Normal 3 2 4 2 5 3 2" xfId="15384"/>
    <cellStyle name="Normal 3 2 4 2 5 4" xfId="15381"/>
    <cellStyle name="Normal 3 2 4 2 6" xfId="2669"/>
    <cellStyle name="Normal 3 2 4 2 6 2" xfId="5311"/>
    <cellStyle name="Normal 3 2 4 2 6 2 2" xfId="10592"/>
    <cellStyle name="Normal 3 2 4 2 6 2 2 2" xfId="15387"/>
    <cellStyle name="Normal 3 2 4 2 6 2 3" xfId="15386"/>
    <cellStyle name="Normal 3 2 4 2 6 3" xfId="7951"/>
    <cellStyle name="Normal 3 2 4 2 6 3 2" xfId="15388"/>
    <cellStyle name="Normal 3 2 4 2 6 4" xfId="15385"/>
    <cellStyle name="Normal 3 2 4 2 7" xfId="2846"/>
    <cellStyle name="Normal 3 2 4 2 7 2" xfId="8128"/>
    <cellStyle name="Normal 3 2 4 2 7 2 2" xfId="15390"/>
    <cellStyle name="Normal 3 2 4 2 7 3" xfId="15389"/>
    <cellStyle name="Normal 3 2 4 2 8" xfId="5487"/>
    <cellStyle name="Normal 3 2 4 2 8 2" xfId="15391"/>
    <cellStyle name="Normal 3 2 4 2 9" xfId="15332"/>
    <cellStyle name="Normal 3 2 4 3" xfId="295"/>
    <cellStyle name="Normal 3 2 4 3 2" xfId="644"/>
    <cellStyle name="Normal 3 2 4 3 2 2" xfId="1876"/>
    <cellStyle name="Normal 3 2 4 3 2 2 2" xfId="4518"/>
    <cellStyle name="Normal 3 2 4 3 2 2 2 2" xfId="9799"/>
    <cellStyle name="Normal 3 2 4 3 2 2 2 2 2" xfId="15396"/>
    <cellStyle name="Normal 3 2 4 3 2 2 2 3" xfId="15395"/>
    <cellStyle name="Normal 3 2 4 3 2 2 3" xfId="7158"/>
    <cellStyle name="Normal 3 2 4 3 2 2 3 2" xfId="15397"/>
    <cellStyle name="Normal 3 2 4 3 2 2 4" xfId="15394"/>
    <cellStyle name="Normal 3 2 4 3 2 3" xfId="3286"/>
    <cellStyle name="Normal 3 2 4 3 2 3 2" xfId="8567"/>
    <cellStyle name="Normal 3 2 4 3 2 3 2 2" xfId="15399"/>
    <cellStyle name="Normal 3 2 4 3 2 3 3" xfId="15398"/>
    <cellStyle name="Normal 3 2 4 3 2 4" xfId="5926"/>
    <cellStyle name="Normal 3 2 4 3 2 4 2" xfId="15400"/>
    <cellStyle name="Normal 3 2 4 3 2 5" xfId="15393"/>
    <cellStyle name="Normal 3 2 4 3 3" xfId="996"/>
    <cellStyle name="Normal 3 2 4 3 3 2" xfId="2228"/>
    <cellStyle name="Normal 3 2 4 3 3 2 2" xfId="4870"/>
    <cellStyle name="Normal 3 2 4 3 3 2 2 2" xfId="10151"/>
    <cellStyle name="Normal 3 2 4 3 3 2 2 2 2" xfId="15404"/>
    <cellStyle name="Normal 3 2 4 3 3 2 2 3" xfId="15403"/>
    <cellStyle name="Normal 3 2 4 3 3 2 3" xfId="7510"/>
    <cellStyle name="Normal 3 2 4 3 3 2 3 2" xfId="15405"/>
    <cellStyle name="Normal 3 2 4 3 3 2 4" xfId="15402"/>
    <cellStyle name="Normal 3 2 4 3 3 3" xfId="3638"/>
    <cellStyle name="Normal 3 2 4 3 3 3 2" xfId="8919"/>
    <cellStyle name="Normal 3 2 4 3 3 3 2 2" xfId="15407"/>
    <cellStyle name="Normal 3 2 4 3 3 3 3" xfId="15406"/>
    <cellStyle name="Normal 3 2 4 3 3 4" xfId="6278"/>
    <cellStyle name="Normal 3 2 4 3 3 4 2" xfId="15408"/>
    <cellStyle name="Normal 3 2 4 3 3 5" xfId="15401"/>
    <cellStyle name="Normal 3 2 4 3 4" xfId="1524"/>
    <cellStyle name="Normal 3 2 4 3 4 2" xfId="4166"/>
    <cellStyle name="Normal 3 2 4 3 4 2 2" xfId="9447"/>
    <cellStyle name="Normal 3 2 4 3 4 2 2 2" xfId="15411"/>
    <cellStyle name="Normal 3 2 4 3 4 2 3" xfId="15410"/>
    <cellStyle name="Normal 3 2 4 3 4 3" xfId="6806"/>
    <cellStyle name="Normal 3 2 4 3 4 3 2" xfId="15412"/>
    <cellStyle name="Normal 3 2 4 3 4 4" xfId="15409"/>
    <cellStyle name="Normal 3 2 4 3 5" xfId="2933"/>
    <cellStyle name="Normal 3 2 4 3 5 2" xfId="8215"/>
    <cellStyle name="Normal 3 2 4 3 5 2 2" xfId="15414"/>
    <cellStyle name="Normal 3 2 4 3 5 3" xfId="15413"/>
    <cellStyle name="Normal 3 2 4 3 6" xfId="5574"/>
    <cellStyle name="Normal 3 2 4 3 6 2" xfId="15415"/>
    <cellStyle name="Normal 3 2 4 3 7" xfId="15392"/>
    <cellStyle name="Normal 3 2 4 4" xfId="473"/>
    <cellStyle name="Normal 3 2 4 4 2" xfId="1174"/>
    <cellStyle name="Normal 3 2 4 4 2 2" xfId="2406"/>
    <cellStyle name="Normal 3 2 4 4 2 2 2" xfId="5048"/>
    <cellStyle name="Normal 3 2 4 4 2 2 2 2" xfId="10329"/>
    <cellStyle name="Normal 3 2 4 4 2 2 2 2 2" xfId="15420"/>
    <cellStyle name="Normal 3 2 4 4 2 2 2 3" xfId="15419"/>
    <cellStyle name="Normal 3 2 4 4 2 2 3" xfId="7688"/>
    <cellStyle name="Normal 3 2 4 4 2 2 3 2" xfId="15421"/>
    <cellStyle name="Normal 3 2 4 4 2 2 4" xfId="15418"/>
    <cellStyle name="Normal 3 2 4 4 2 3" xfId="3816"/>
    <cellStyle name="Normal 3 2 4 4 2 3 2" xfId="9097"/>
    <cellStyle name="Normal 3 2 4 4 2 3 2 2" xfId="15423"/>
    <cellStyle name="Normal 3 2 4 4 2 3 3" xfId="15422"/>
    <cellStyle name="Normal 3 2 4 4 2 4" xfId="6456"/>
    <cellStyle name="Normal 3 2 4 4 2 4 2" xfId="15424"/>
    <cellStyle name="Normal 3 2 4 4 2 5" xfId="15417"/>
    <cellStyle name="Normal 3 2 4 4 3" xfId="1702"/>
    <cellStyle name="Normal 3 2 4 4 3 2" xfId="4344"/>
    <cellStyle name="Normal 3 2 4 4 3 2 2" xfId="9625"/>
    <cellStyle name="Normal 3 2 4 4 3 2 2 2" xfId="15427"/>
    <cellStyle name="Normal 3 2 4 4 3 2 3" xfId="15426"/>
    <cellStyle name="Normal 3 2 4 4 3 3" xfId="6984"/>
    <cellStyle name="Normal 3 2 4 4 3 3 2" xfId="15428"/>
    <cellStyle name="Normal 3 2 4 4 3 4" xfId="15425"/>
    <cellStyle name="Normal 3 2 4 4 4" xfId="3111"/>
    <cellStyle name="Normal 3 2 4 4 4 2" xfId="8393"/>
    <cellStyle name="Normal 3 2 4 4 4 2 2" xfId="15430"/>
    <cellStyle name="Normal 3 2 4 4 4 3" xfId="15429"/>
    <cellStyle name="Normal 3 2 4 4 5" xfId="5752"/>
    <cellStyle name="Normal 3 2 4 4 5 2" xfId="15431"/>
    <cellStyle name="Normal 3 2 4 4 6" xfId="15416"/>
    <cellStyle name="Normal 3 2 4 5" xfId="822"/>
    <cellStyle name="Normal 3 2 4 5 2" xfId="2054"/>
    <cellStyle name="Normal 3 2 4 5 2 2" xfId="4696"/>
    <cellStyle name="Normal 3 2 4 5 2 2 2" xfId="9977"/>
    <cellStyle name="Normal 3 2 4 5 2 2 2 2" xfId="15435"/>
    <cellStyle name="Normal 3 2 4 5 2 2 3" xfId="15434"/>
    <cellStyle name="Normal 3 2 4 5 2 3" xfId="7336"/>
    <cellStyle name="Normal 3 2 4 5 2 3 2" xfId="15436"/>
    <cellStyle name="Normal 3 2 4 5 2 4" xfId="15433"/>
    <cellStyle name="Normal 3 2 4 5 3" xfId="3464"/>
    <cellStyle name="Normal 3 2 4 5 3 2" xfId="8745"/>
    <cellStyle name="Normal 3 2 4 5 3 2 2" xfId="15438"/>
    <cellStyle name="Normal 3 2 4 5 3 3" xfId="15437"/>
    <cellStyle name="Normal 3 2 4 5 4" xfId="6104"/>
    <cellStyle name="Normal 3 2 4 5 4 2" xfId="15439"/>
    <cellStyle name="Normal 3 2 4 5 5" xfId="15432"/>
    <cellStyle name="Normal 3 2 4 6" xfId="1348"/>
    <cellStyle name="Normal 3 2 4 6 2" xfId="3990"/>
    <cellStyle name="Normal 3 2 4 6 2 2" xfId="9271"/>
    <cellStyle name="Normal 3 2 4 6 2 2 2" xfId="15442"/>
    <cellStyle name="Normal 3 2 4 6 2 3" xfId="15441"/>
    <cellStyle name="Normal 3 2 4 6 3" xfId="6630"/>
    <cellStyle name="Normal 3 2 4 6 3 2" xfId="15443"/>
    <cellStyle name="Normal 3 2 4 6 4" xfId="15440"/>
    <cellStyle name="Normal 3 2 4 7" xfId="2580"/>
    <cellStyle name="Normal 3 2 4 7 2" xfId="5222"/>
    <cellStyle name="Normal 3 2 4 7 2 2" xfId="10503"/>
    <cellStyle name="Normal 3 2 4 7 2 2 2" xfId="15446"/>
    <cellStyle name="Normal 3 2 4 7 2 3" xfId="15445"/>
    <cellStyle name="Normal 3 2 4 7 3" xfId="7862"/>
    <cellStyle name="Normal 3 2 4 7 3 2" xfId="15447"/>
    <cellStyle name="Normal 3 2 4 7 4" xfId="15444"/>
    <cellStyle name="Normal 3 2 4 8" xfId="2759"/>
    <cellStyle name="Normal 3 2 4 8 2" xfId="8041"/>
    <cellStyle name="Normal 3 2 4 8 2 2" xfId="15449"/>
    <cellStyle name="Normal 3 2 4 8 3" xfId="15448"/>
    <cellStyle name="Normal 3 2 4 9" xfId="5400"/>
    <cellStyle name="Normal 3 2 4 9 2" xfId="15450"/>
    <cellStyle name="Normal 3 2 5" xfId="131"/>
    <cellStyle name="Normal 3 2 5 10" xfId="15451"/>
    <cellStyle name="Normal 3 2 5 2" xfId="214"/>
    <cellStyle name="Normal 3 2 5 2 2" xfId="398"/>
    <cellStyle name="Normal 3 2 5 2 2 2" xfId="747"/>
    <cellStyle name="Normal 3 2 5 2 2 2 2" xfId="1979"/>
    <cellStyle name="Normal 3 2 5 2 2 2 2 2" xfId="4621"/>
    <cellStyle name="Normal 3 2 5 2 2 2 2 2 2" xfId="9902"/>
    <cellStyle name="Normal 3 2 5 2 2 2 2 2 2 2" xfId="15457"/>
    <cellStyle name="Normal 3 2 5 2 2 2 2 2 3" xfId="15456"/>
    <cellStyle name="Normal 3 2 5 2 2 2 2 3" xfId="7261"/>
    <cellStyle name="Normal 3 2 5 2 2 2 2 3 2" xfId="15458"/>
    <cellStyle name="Normal 3 2 5 2 2 2 2 4" xfId="15455"/>
    <cellStyle name="Normal 3 2 5 2 2 2 3" xfId="3389"/>
    <cellStyle name="Normal 3 2 5 2 2 2 3 2" xfId="8670"/>
    <cellStyle name="Normal 3 2 5 2 2 2 3 2 2" xfId="15460"/>
    <cellStyle name="Normal 3 2 5 2 2 2 3 3" xfId="15459"/>
    <cellStyle name="Normal 3 2 5 2 2 2 4" xfId="6029"/>
    <cellStyle name="Normal 3 2 5 2 2 2 4 2" xfId="15461"/>
    <cellStyle name="Normal 3 2 5 2 2 2 5" xfId="15454"/>
    <cellStyle name="Normal 3 2 5 2 2 3" xfId="1099"/>
    <cellStyle name="Normal 3 2 5 2 2 3 2" xfId="2331"/>
    <cellStyle name="Normal 3 2 5 2 2 3 2 2" xfId="4973"/>
    <cellStyle name="Normal 3 2 5 2 2 3 2 2 2" xfId="10254"/>
    <cellStyle name="Normal 3 2 5 2 2 3 2 2 2 2" xfId="15465"/>
    <cellStyle name="Normal 3 2 5 2 2 3 2 2 3" xfId="15464"/>
    <cellStyle name="Normal 3 2 5 2 2 3 2 3" xfId="7613"/>
    <cellStyle name="Normal 3 2 5 2 2 3 2 3 2" xfId="15466"/>
    <cellStyle name="Normal 3 2 5 2 2 3 2 4" xfId="15463"/>
    <cellStyle name="Normal 3 2 5 2 2 3 3" xfId="3741"/>
    <cellStyle name="Normal 3 2 5 2 2 3 3 2" xfId="9022"/>
    <cellStyle name="Normal 3 2 5 2 2 3 3 2 2" xfId="15468"/>
    <cellStyle name="Normal 3 2 5 2 2 3 3 3" xfId="15467"/>
    <cellStyle name="Normal 3 2 5 2 2 3 4" xfId="6381"/>
    <cellStyle name="Normal 3 2 5 2 2 3 4 2" xfId="15469"/>
    <cellStyle name="Normal 3 2 5 2 2 3 5" xfId="15462"/>
    <cellStyle name="Normal 3 2 5 2 2 4" xfId="1627"/>
    <cellStyle name="Normal 3 2 5 2 2 4 2" xfId="4269"/>
    <cellStyle name="Normal 3 2 5 2 2 4 2 2" xfId="9550"/>
    <cellStyle name="Normal 3 2 5 2 2 4 2 2 2" xfId="15472"/>
    <cellStyle name="Normal 3 2 5 2 2 4 2 3" xfId="15471"/>
    <cellStyle name="Normal 3 2 5 2 2 4 3" xfId="6909"/>
    <cellStyle name="Normal 3 2 5 2 2 4 3 2" xfId="15473"/>
    <cellStyle name="Normal 3 2 5 2 2 4 4" xfId="15470"/>
    <cellStyle name="Normal 3 2 5 2 2 5" xfId="3036"/>
    <cellStyle name="Normal 3 2 5 2 2 5 2" xfId="8318"/>
    <cellStyle name="Normal 3 2 5 2 2 5 2 2" xfId="15475"/>
    <cellStyle name="Normal 3 2 5 2 2 5 3" xfId="15474"/>
    <cellStyle name="Normal 3 2 5 2 2 6" xfId="5677"/>
    <cellStyle name="Normal 3 2 5 2 2 6 2" xfId="15476"/>
    <cellStyle name="Normal 3 2 5 2 2 7" xfId="15453"/>
    <cellStyle name="Normal 3 2 5 2 3" xfId="570"/>
    <cellStyle name="Normal 3 2 5 2 3 2" xfId="1275"/>
    <cellStyle name="Normal 3 2 5 2 3 2 2" xfId="2507"/>
    <cellStyle name="Normal 3 2 5 2 3 2 2 2" xfId="5149"/>
    <cellStyle name="Normal 3 2 5 2 3 2 2 2 2" xfId="10430"/>
    <cellStyle name="Normal 3 2 5 2 3 2 2 2 2 2" xfId="15481"/>
    <cellStyle name="Normal 3 2 5 2 3 2 2 2 3" xfId="15480"/>
    <cellStyle name="Normal 3 2 5 2 3 2 2 3" xfId="7789"/>
    <cellStyle name="Normal 3 2 5 2 3 2 2 3 2" xfId="15482"/>
    <cellStyle name="Normal 3 2 5 2 3 2 2 4" xfId="15479"/>
    <cellStyle name="Normal 3 2 5 2 3 2 3" xfId="3917"/>
    <cellStyle name="Normal 3 2 5 2 3 2 3 2" xfId="9198"/>
    <cellStyle name="Normal 3 2 5 2 3 2 3 2 2" xfId="15484"/>
    <cellStyle name="Normal 3 2 5 2 3 2 3 3" xfId="15483"/>
    <cellStyle name="Normal 3 2 5 2 3 2 4" xfId="6557"/>
    <cellStyle name="Normal 3 2 5 2 3 2 4 2" xfId="15485"/>
    <cellStyle name="Normal 3 2 5 2 3 2 5" xfId="15478"/>
    <cellStyle name="Normal 3 2 5 2 3 3" xfId="1803"/>
    <cellStyle name="Normal 3 2 5 2 3 3 2" xfId="4445"/>
    <cellStyle name="Normal 3 2 5 2 3 3 2 2" xfId="9726"/>
    <cellStyle name="Normal 3 2 5 2 3 3 2 2 2" xfId="15488"/>
    <cellStyle name="Normal 3 2 5 2 3 3 2 3" xfId="15487"/>
    <cellStyle name="Normal 3 2 5 2 3 3 3" xfId="7085"/>
    <cellStyle name="Normal 3 2 5 2 3 3 3 2" xfId="15489"/>
    <cellStyle name="Normal 3 2 5 2 3 3 4" xfId="15486"/>
    <cellStyle name="Normal 3 2 5 2 3 4" xfId="3212"/>
    <cellStyle name="Normal 3 2 5 2 3 4 2" xfId="8494"/>
    <cellStyle name="Normal 3 2 5 2 3 4 2 2" xfId="15491"/>
    <cellStyle name="Normal 3 2 5 2 3 4 3" xfId="15490"/>
    <cellStyle name="Normal 3 2 5 2 3 5" xfId="5853"/>
    <cellStyle name="Normal 3 2 5 2 3 5 2" xfId="15492"/>
    <cellStyle name="Normal 3 2 5 2 3 6" xfId="15477"/>
    <cellStyle name="Normal 3 2 5 2 4" xfId="923"/>
    <cellStyle name="Normal 3 2 5 2 4 2" xfId="2155"/>
    <cellStyle name="Normal 3 2 5 2 4 2 2" xfId="4797"/>
    <cellStyle name="Normal 3 2 5 2 4 2 2 2" xfId="10078"/>
    <cellStyle name="Normal 3 2 5 2 4 2 2 2 2" xfId="15496"/>
    <cellStyle name="Normal 3 2 5 2 4 2 2 3" xfId="15495"/>
    <cellStyle name="Normal 3 2 5 2 4 2 3" xfId="7437"/>
    <cellStyle name="Normal 3 2 5 2 4 2 3 2" xfId="15497"/>
    <cellStyle name="Normal 3 2 5 2 4 2 4" xfId="15494"/>
    <cellStyle name="Normal 3 2 5 2 4 3" xfId="3565"/>
    <cellStyle name="Normal 3 2 5 2 4 3 2" xfId="8846"/>
    <cellStyle name="Normal 3 2 5 2 4 3 2 2" xfId="15499"/>
    <cellStyle name="Normal 3 2 5 2 4 3 3" xfId="15498"/>
    <cellStyle name="Normal 3 2 5 2 4 4" xfId="6205"/>
    <cellStyle name="Normal 3 2 5 2 4 4 2" xfId="15500"/>
    <cellStyle name="Normal 3 2 5 2 4 5" xfId="15493"/>
    <cellStyle name="Normal 3 2 5 2 5" xfId="1451"/>
    <cellStyle name="Normal 3 2 5 2 5 2" xfId="4093"/>
    <cellStyle name="Normal 3 2 5 2 5 2 2" xfId="9374"/>
    <cellStyle name="Normal 3 2 5 2 5 2 2 2" xfId="15503"/>
    <cellStyle name="Normal 3 2 5 2 5 2 3" xfId="15502"/>
    <cellStyle name="Normal 3 2 5 2 5 3" xfId="6733"/>
    <cellStyle name="Normal 3 2 5 2 5 3 2" xfId="15504"/>
    <cellStyle name="Normal 3 2 5 2 5 4" xfId="15501"/>
    <cellStyle name="Normal 3 2 5 2 6" xfId="2683"/>
    <cellStyle name="Normal 3 2 5 2 6 2" xfId="5325"/>
    <cellStyle name="Normal 3 2 5 2 6 2 2" xfId="10606"/>
    <cellStyle name="Normal 3 2 5 2 6 2 2 2" xfId="15507"/>
    <cellStyle name="Normal 3 2 5 2 6 2 3" xfId="15506"/>
    <cellStyle name="Normal 3 2 5 2 6 3" xfId="7965"/>
    <cellStyle name="Normal 3 2 5 2 6 3 2" xfId="15508"/>
    <cellStyle name="Normal 3 2 5 2 6 4" xfId="15505"/>
    <cellStyle name="Normal 3 2 5 2 7" xfId="2860"/>
    <cellStyle name="Normal 3 2 5 2 7 2" xfId="8142"/>
    <cellStyle name="Normal 3 2 5 2 7 2 2" xfId="15510"/>
    <cellStyle name="Normal 3 2 5 2 7 3" xfId="15509"/>
    <cellStyle name="Normal 3 2 5 2 8" xfId="5501"/>
    <cellStyle name="Normal 3 2 5 2 8 2" xfId="15511"/>
    <cellStyle name="Normal 3 2 5 2 9" xfId="15452"/>
    <cellStyle name="Normal 3 2 5 3" xfId="311"/>
    <cellStyle name="Normal 3 2 5 3 2" xfId="660"/>
    <cellStyle name="Normal 3 2 5 3 2 2" xfId="1892"/>
    <cellStyle name="Normal 3 2 5 3 2 2 2" xfId="4534"/>
    <cellStyle name="Normal 3 2 5 3 2 2 2 2" xfId="9815"/>
    <cellStyle name="Normal 3 2 5 3 2 2 2 2 2" xfId="15516"/>
    <cellStyle name="Normal 3 2 5 3 2 2 2 3" xfId="15515"/>
    <cellStyle name="Normal 3 2 5 3 2 2 3" xfId="7174"/>
    <cellStyle name="Normal 3 2 5 3 2 2 3 2" xfId="15517"/>
    <cellStyle name="Normal 3 2 5 3 2 2 4" xfId="15514"/>
    <cellStyle name="Normal 3 2 5 3 2 3" xfId="3302"/>
    <cellStyle name="Normal 3 2 5 3 2 3 2" xfId="8583"/>
    <cellStyle name="Normal 3 2 5 3 2 3 2 2" xfId="15519"/>
    <cellStyle name="Normal 3 2 5 3 2 3 3" xfId="15518"/>
    <cellStyle name="Normal 3 2 5 3 2 4" xfId="5942"/>
    <cellStyle name="Normal 3 2 5 3 2 4 2" xfId="15520"/>
    <cellStyle name="Normal 3 2 5 3 2 5" xfId="15513"/>
    <cellStyle name="Normal 3 2 5 3 3" xfId="1012"/>
    <cellStyle name="Normal 3 2 5 3 3 2" xfId="2244"/>
    <cellStyle name="Normal 3 2 5 3 3 2 2" xfId="4886"/>
    <cellStyle name="Normal 3 2 5 3 3 2 2 2" xfId="10167"/>
    <cellStyle name="Normal 3 2 5 3 3 2 2 2 2" xfId="15524"/>
    <cellStyle name="Normal 3 2 5 3 3 2 2 3" xfId="15523"/>
    <cellStyle name="Normal 3 2 5 3 3 2 3" xfId="7526"/>
    <cellStyle name="Normal 3 2 5 3 3 2 3 2" xfId="15525"/>
    <cellStyle name="Normal 3 2 5 3 3 2 4" xfId="15522"/>
    <cellStyle name="Normal 3 2 5 3 3 3" xfId="3654"/>
    <cellStyle name="Normal 3 2 5 3 3 3 2" xfId="8935"/>
    <cellStyle name="Normal 3 2 5 3 3 3 2 2" xfId="15527"/>
    <cellStyle name="Normal 3 2 5 3 3 3 3" xfId="15526"/>
    <cellStyle name="Normal 3 2 5 3 3 4" xfId="6294"/>
    <cellStyle name="Normal 3 2 5 3 3 4 2" xfId="15528"/>
    <cellStyle name="Normal 3 2 5 3 3 5" xfId="15521"/>
    <cellStyle name="Normal 3 2 5 3 4" xfId="1540"/>
    <cellStyle name="Normal 3 2 5 3 4 2" xfId="4182"/>
    <cellStyle name="Normal 3 2 5 3 4 2 2" xfId="9463"/>
    <cellStyle name="Normal 3 2 5 3 4 2 2 2" xfId="15531"/>
    <cellStyle name="Normal 3 2 5 3 4 2 3" xfId="15530"/>
    <cellStyle name="Normal 3 2 5 3 4 3" xfId="6822"/>
    <cellStyle name="Normal 3 2 5 3 4 3 2" xfId="15532"/>
    <cellStyle name="Normal 3 2 5 3 4 4" xfId="15529"/>
    <cellStyle name="Normal 3 2 5 3 5" xfId="2949"/>
    <cellStyle name="Normal 3 2 5 3 5 2" xfId="8231"/>
    <cellStyle name="Normal 3 2 5 3 5 2 2" xfId="15534"/>
    <cellStyle name="Normal 3 2 5 3 5 3" xfId="15533"/>
    <cellStyle name="Normal 3 2 5 3 6" xfId="5590"/>
    <cellStyle name="Normal 3 2 5 3 6 2" xfId="15535"/>
    <cellStyle name="Normal 3 2 5 3 7" xfId="15512"/>
    <cellStyle name="Normal 3 2 5 4" xfId="487"/>
    <cellStyle name="Normal 3 2 5 4 2" xfId="1190"/>
    <cellStyle name="Normal 3 2 5 4 2 2" xfId="2422"/>
    <cellStyle name="Normal 3 2 5 4 2 2 2" xfId="5064"/>
    <cellStyle name="Normal 3 2 5 4 2 2 2 2" xfId="10345"/>
    <cellStyle name="Normal 3 2 5 4 2 2 2 2 2" xfId="15540"/>
    <cellStyle name="Normal 3 2 5 4 2 2 2 3" xfId="15539"/>
    <cellStyle name="Normal 3 2 5 4 2 2 3" xfId="7704"/>
    <cellStyle name="Normal 3 2 5 4 2 2 3 2" xfId="15541"/>
    <cellStyle name="Normal 3 2 5 4 2 2 4" xfId="15538"/>
    <cellStyle name="Normal 3 2 5 4 2 3" xfId="3832"/>
    <cellStyle name="Normal 3 2 5 4 2 3 2" xfId="9113"/>
    <cellStyle name="Normal 3 2 5 4 2 3 2 2" xfId="15543"/>
    <cellStyle name="Normal 3 2 5 4 2 3 3" xfId="15542"/>
    <cellStyle name="Normal 3 2 5 4 2 4" xfId="6472"/>
    <cellStyle name="Normal 3 2 5 4 2 4 2" xfId="15544"/>
    <cellStyle name="Normal 3 2 5 4 2 5" xfId="15537"/>
    <cellStyle name="Normal 3 2 5 4 3" xfId="1718"/>
    <cellStyle name="Normal 3 2 5 4 3 2" xfId="4360"/>
    <cellStyle name="Normal 3 2 5 4 3 2 2" xfId="9641"/>
    <cellStyle name="Normal 3 2 5 4 3 2 2 2" xfId="15547"/>
    <cellStyle name="Normal 3 2 5 4 3 2 3" xfId="15546"/>
    <cellStyle name="Normal 3 2 5 4 3 3" xfId="7000"/>
    <cellStyle name="Normal 3 2 5 4 3 3 2" xfId="15548"/>
    <cellStyle name="Normal 3 2 5 4 3 4" xfId="15545"/>
    <cellStyle name="Normal 3 2 5 4 4" xfId="3127"/>
    <cellStyle name="Normal 3 2 5 4 4 2" xfId="8409"/>
    <cellStyle name="Normal 3 2 5 4 4 2 2" xfId="15550"/>
    <cellStyle name="Normal 3 2 5 4 4 3" xfId="15549"/>
    <cellStyle name="Normal 3 2 5 4 5" xfId="5768"/>
    <cellStyle name="Normal 3 2 5 4 5 2" xfId="15551"/>
    <cellStyle name="Normal 3 2 5 4 6" xfId="15536"/>
    <cellStyle name="Normal 3 2 5 5" xfId="838"/>
    <cellStyle name="Normal 3 2 5 5 2" xfId="2070"/>
    <cellStyle name="Normal 3 2 5 5 2 2" xfId="4712"/>
    <cellStyle name="Normal 3 2 5 5 2 2 2" xfId="9993"/>
    <cellStyle name="Normal 3 2 5 5 2 2 2 2" xfId="15555"/>
    <cellStyle name="Normal 3 2 5 5 2 2 3" xfId="15554"/>
    <cellStyle name="Normal 3 2 5 5 2 3" xfId="7352"/>
    <cellStyle name="Normal 3 2 5 5 2 3 2" xfId="15556"/>
    <cellStyle name="Normal 3 2 5 5 2 4" xfId="15553"/>
    <cellStyle name="Normal 3 2 5 5 3" xfId="3480"/>
    <cellStyle name="Normal 3 2 5 5 3 2" xfId="8761"/>
    <cellStyle name="Normal 3 2 5 5 3 2 2" xfId="15558"/>
    <cellStyle name="Normal 3 2 5 5 3 3" xfId="15557"/>
    <cellStyle name="Normal 3 2 5 5 4" xfId="6120"/>
    <cellStyle name="Normal 3 2 5 5 4 2" xfId="15559"/>
    <cellStyle name="Normal 3 2 5 5 5" xfId="15552"/>
    <cellStyle name="Normal 3 2 5 6" xfId="1364"/>
    <cellStyle name="Normal 3 2 5 6 2" xfId="4006"/>
    <cellStyle name="Normal 3 2 5 6 2 2" xfId="9287"/>
    <cellStyle name="Normal 3 2 5 6 2 2 2" xfId="15562"/>
    <cellStyle name="Normal 3 2 5 6 2 3" xfId="15561"/>
    <cellStyle name="Normal 3 2 5 6 3" xfId="6646"/>
    <cellStyle name="Normal 3 2 5 6 3 2" xfId="15563"/>
    <cellStyle name="Normal 3 2 5 6 4" xfId="15560"/>
    <cellStyle name="Normal 3 2 5 7" xfId="2596"/>
    <cellStyle name="Normal 3 2 5 7 2" xfId="5238"/>
    <cellStyle name="Normal 3 2 5 7 2 2" xfId="10519"/>
    <cellStyle name="Normal 3 2 5 7 2 2 2" xfId="15566"/>
    <cellStyle name="Normal 3 2 5 7 2 3" xfId="15565"/>
    <cellStyle name="Normal 3 2 5 7 3" xfId="7878"/>
    <cellStyle name="Normal 3 2 5 7 3 2" xfId="15567"/>
    <cellStyle name="Normal 3 2 5 7 4" xfId="15564"/>
    <cellStyle name="Normal 3 2 5 8" xfId="2775"/>
    <cellStyle name="Normal 3 2 5 8 2" xfId="8057"/>
    <cellStyle name="Normal 3 2 5 8 2 2" xfId="15569"/>
    <cellStyle name="Normal 3 2 5 8 3" xfId="15568"/>
    <cellStyle name="Normal 3 2 5 9" xfId="5416"/>
    <cellStyle name="Normal 3 2 5 9 2" xfId="15570"/>
    <cellStyle name="Normal 3 2 6" xfId="147"/>
    <cellStyle name="Normal 3 2 6 10" xfId="15571"/>
    <cellStyle name="Normal 3 2 6 2" xfId="230"/>
    <cellStyle name="Normal 3 2 6 2 2" xfId="414"/>
    <cellStyle name="Normal 3 2 6 2 2 2" xfId="763"/>
    <cellStyle name="Normal 3 2 6 2 2 2 2" xfId="1995"/>
    <cellStyle name="Normal 3 2 6 2 2 2 2 2" xfId="4637"/>
    <cellStyle name="Normal 3 2 6 2 2 2 2 2 2" xfId="9918"/>
    <cellStyle name="Normal 3 2 6 2 2 2 2 2 2 2" xfId="15577"/>
    <cellStyle name="Normal 3 2 6 2 2 2 2 2 3" xfId="15576"/>
    <cellStyle name="Normal 3 2 6 2 2 2 2 3" xfId="7277"/>
    <cellStyle name="Normal 3 2 6 2 2 2 2 3 2" xfId="15578"/>
    <cellStyle name="Normal 3 2 6 2 2 2 2 4" xfId="15575"/>
    <cellStyle name="Normal 3 2 6 2 2 2 3" xfId="3405"/>
    <cellStyle name="Normal 3 2 6 2 2 2 3 2" xfId="8686"/>
    <cellStyle name="Normal 3 2 6 2 2 2 3 2 2" xfId="15580"/>
    <cellStyle name="Normal 3 2 6 2 2 2 3 3" xfId="15579"/>
    <cellStyle name="Normal 3 2 6 2 2 2 4" xfId="6045"/>
    <cellStyle name="Normal 3 2 6 2 2 2 4 2" xfId="15581"/>
    <cellStyle name="Normal 3 2 6 2 2 2 5" xfId="15574"/>
    <cellStyle name="Normal 3 2 6 2 2 3" xfId="1115"/>
    <cellStyle name="Normal 3 2 6 2 2 3 2" xfId="2347"/>
    <cellStyle name="Normal 3 2 6 2 2 3 2 2" xfId="4989"/>
    <cellStyle name="Normal 3 2 6 2 2 3 2 2 2" xfId="10270"/>
    <cellStyle name="Normal 3 2 6 2 2 3 2 2 2 2" xfId="15585"/>
    <cellStyle name="Normal 3 2 6 2 2 3 2 2 3" xfId="15584"/>
    <cellStyle name="Normal 3 2 6 2 2 3 2 3" xfId="7629"/>
    <cellStyle name="Normal 3 2 6 2 2 3 2 3 2" xfId="15586"/>
    <cellStyle name="Normal 3 2 6 2 2 3 2 4" xfId="15583"/>
    <cellStyle name="Normal 3 2 6 2 2 3 3" xfId="3757"/>
    <cellStyle name="Normal 3 2 6 2 2 3 3 2" xfId="9038"/>
    <cellStyle name="Normal 3 2 6 2 2 3 3 2 2" xfId="15588"/>
    <cellStyle name="Normal 3 2 6 2 2 3 3 3" xfId="15587"/>
    <cellStyle name="Normal 3 2 6 2 2 3 4" xfId="6397"/>
    <cellStyle name="Normal 3 2 6 2 2 3 4 2" xfId="15589"/>
    <cellStyle name="Normal 3 2 6 2 2 3 5" xfId="15582"/>
    <cellStyle name="Normal 3 2 6 2 2 4" xfId="1643"/>
    <cellStyle name="Normal 3 2 6 2 2 4 2" xfId="4285"/>
    <cellStyle name="Normal 3 2 6 2 2 4 2 2" xfId="9566"/>
    <cellStyle name="Normal 3 2 6 2 2 4 2 2 2" xfId="15592"/>
    <cellStyle name="Normal 3 2 6 2 2 4 2 3" xfId="15591"/>
    <cellStyle name="Normal 3 2 6 2 2 4 3" xfId="6925"/>
    <cellStyle name="Normal 3 2 6 2 2 4 3 2" xfId="15593"/>
    <cellStyle name="Normal 3 2 6 2 2 4 4" xfId="15590"/>
    <cellStyle name="Normal 3 2 6 2 2 5" xfId="3052"/>
    <cellStyle name="Normal 3 2 6 2 2 5 2" xfId="8334"/>
    <cellStyle name="Normal 3 2 6 2 2 5 2 2" xfId="15595"/>
    <cellStyle name="Normal 3 2 6 2 2 5 3" xfId="15594"/>
    <cellStyle name="Normal 3 2 6 2 2 6" xfId="5693"/>
    <cellStyle name="Normal 3 2 6 2 2 6 2" xfId="15596"/>
    <cellStyle name="Normal 3 2 6 2 2 7" xfId="15573"/>
    <cellStyle name="Normal 3 2 6 2 3" xfId="586"/>
    <cellStyle name="Normal 3 2 6 2 3 2" xfId="1291"/>
    <cellStyle name="Normal 3 2 6 2 3 2 2" xfId="2523"/>
    <cellStyle name="Normal 3 2 6 2 3 2 2 2" xfId="5165"/>
    <cellStyle name="Normal 3 2 6 2 3 2 2 2 2" xfId="10446"/>
    <cellStyle name="Normal 3 2 6 2 3 2 2 2 2 2" xfId="15601"/>
    <cellStyle name="Normal 3 2 6 2 3 2 2 2 3" xfId="15600"/>
    <cellStyle name="Normal 3 2 6 2 3 2 2 3" xfId="7805"/>
    <cellStyle name="Normal 3 2 6 2 3 2 2 3 2" xfId="15602"/>
    <cellStyle name="Normal 3 2 6 2 3 2 2 4" xfId="15599"/>
    <cellStyle name="Normal 3 2 6 2 3 2 3" xfId="3933"/>
    <cellStyle name="Normal 3 2 6 2 3 2 3 2" xfId="9214"/>
    <cellStyle name="Normal 3 2 6 2 3 2 3 2 2" xfId="15604"/>
    <cellStyle name="Normal 3 2 6 2 3 2 3 3" xfId="15603"/>
    <cellStyle name="Normal 3 2 6 2 3 2 4" xfId="6573"/>
    <cellStyle name="Normal 3 2 6 2 3 2 4 2" xfId="15605"/>
    <cellStyle name="Normal 3 2 6 2 3 2 5" xfId="15598"/>
    <cellStyle name="Normal 3 2 6 2 3 3" xfId="1819"/>
    <cellStyle name="Normal 3 2 6 2 3 3 2" xfId="4461"/>
    <cellStyle name="Normal 3 2 6 2 3 3 2 2" xfId="9742"/>
    <cellStyle name="Normal 3 2 6 2 3 3 2 2 2" xfId="15608"/>
    <cellStyle name="Normal 3 2 6 2 3 3 2 3" xfId="15607"/>
    <cellStyle name="Normal 3 2 6 2 3 3 3" xfId="7101"/>
    <cellStyle name="Normal 3 2 6 2 3 3 3 2" xfId="15609"/>
    <cellStyle name="Normal 3 2 6 2 3 3 4" xfId="15606"/>
    <cellStyle name="Normal 3 2 6 2 3 4" xfId="3228"/>
    <cellStyle name="Normal 3 2 6 2 3 4 2" xfId="8510"/>
    <cellStyle name="Normal 3 2 6 2 3 4 2 2" xfId="15611"/>
    <cellStyle name="Normal 3 2 6 2 3 4 3" xfId="15610"/>
    <cellStyle name="Normal 3 2 6 2 3 5" xfId="5869"/>
    <cellStyle name="Normal 3 2 6 2 3 5 2" xfId="15612"/>
    <cellStyle name="Normal 3 2 6 2 3 6" xfId="15597"/>
    <cellStyle name="Normal 3 2 6 2 4" xfId="939"/>
    <cellStyle name="Normal 3 2 6 2 4 2" xfId="2171"/>
    <cellStyle name="Normal 3 2 6 2 4 2 2" xfId="4813"/>
    <cellStyle name="Normal 3 2 6 2 4 2 2 2" xfId="10094"/>
    <cellStyle name="Normal 3 2 6 2 4 2 2 2 2" xfId="15616"/>
    <cellStyle name="Normal 3 2 6 2 4 2 2 3" xfId="15615"/>
    <cellStyle name="Normal 3 2 6 2 4 2 3" xfId="7453"/>
    <cellStyle name="Normal 3 2 6 2 4 2 3 2" xfId="15617"/>
    <cellStyle name="Normal 3 2 6 2 4 2 4" xfId="15614"/>
    <cellStyle name="Normal 3 2 6 2 4 3" xfId="3581"/>
    <cellStyle name="Normal 3 2 6 2 4 3 2" xfId="8862"/>
    <cellStyle name="Normal 3 2 6 2 4 3 2 2" xfId="15619"/>
    <cellStyle name="Normal 3 2 6 2 4 3 3" xfId="15618"/>
    <cellStyle name="Normal 3 2 6 2 4 4" xfId="6221"/>
    <cellStyle name="Normal 3 2 6 2 4 4 2" xfId="15620"/>
    <cellStyle name="Normal 3 2 6 2 4 5" xfId="15613"/>
    <cellStyle name="Normal 3 2 6 2 5" xfId="1467"/>
    <cellStyle name="Normal 3 2 6 2 5 2" xfId="4109"/>
    <cellStyle name="Normal 3 2 6 2 5 2 2" xfId="9390"/>
    <cellStyle name="Normal 3 2 6 2 5 2 2 2" xfId="15623"/>
    <cellStyle name="Normal 3 2 6 2 5 2 3" xfId="15622"/>
    <cellStyle name="Normal 3 2 6 2 5 3" xfId="6749"/>
    <cellStyle name="Normal 3 2 6 2 5 3 2" xfId="15624"/>
    <cellStyle name="Normal 3 2 6 2 5 4" xfId="15621"/>
    <cellStyle name="Normal 3 2 6 2 6" xfId="2699"/>
    <cellStyle name="Normal 3 2 6 2 6 2" xfId="5341"/>
    <cellStyle name="Normal 3 2 6 2 6 2 2" xfId="10622"/>
    <cellStyle name="Normal 3 2 6 2 6 2 2 2" xfId="15627"/>
    <cellStyle name="Normal 3 2 6 2 6 2 3" xfId="15626"/>
    <cellStyle name="Normal 3 2 6 2 6 3" xfId="7981"/>
    <cellStyle name="Normal 3 2 6 2 6 3 2" xfId="15628"/>
    <cellStyle name="Normal 3 2 6 2 6 4" xfId="15625"/>
    <cellStyle name="Normal 3 2 6 2 7" xfId="2876"/>
    <cellStyle name="Normal 3 2 6 2 7 2" xfId="8158"/>
    <cellStyle name="Normal 3 2 6 2 7 2 2" xfId="15630"/>
    <cellStyle name="Normal 3 2 6 2 7 3" xfId="15629"/>
    <cellStyle name="Normal 3 2 6 2 8" xfId="5517"/>
    <cellStyle name="Normal 3 2 6 2 8 2" xfId="15631"/>
    <cellStyle name="Normal 3 2 6 2 9" xfId="15572"/>
    <cellStyle name="Normal 3 2 6 3" xfId="327"/>
    <cellStyle name="Normal 3 2 6 3 2" xfId="676"/>
    <cellStyle name="Normal 3 2 6 3 2 2" xfId="1908"/>
    <cellStyle name="Normal 3 2 6 3 2 2 2" xfId="4550"/>
    <cellStyle name="Normal 3 2 6 3 2 2 2 2" xfId="9831"/>
    <cellStyle name="Normal 3 2 6 3 2 2 2 2 2" xfId="15636"/>
    <cellStyle name="Normal 3 2 6 3 2 2 2 3" xfId="15635"/>
    <cellStyle name="Normal 3 2 6 3 2 2 3" xfId="7190"/>
    <cellStyle name="Normal 3 2 6 3 2 2 3 2" xfId="15637"/>
    <cellStyle name="Normal 3 2 6 3 2 2 4" xfId="15634"/>
    <cellStyle name="Normal 3 2 6 3 2 3" xfId="3318"/>
    <cellStyle name="Normal 3 2 6 3 2 3 2" xfId="8599"/>
    <cellStyle name="Normal 3 2 6 3 2 3 2 2" xfId="15639"/>
    <cellStyle name="Normal 3 2 6 3 2 3 3" xfId="15638"/>
    <cellStyle name="Normal 3 2 6 3 2 4" xfId="5958"/>
    <cellStyle name="Normal 3 2 6 3 2 4 2" xfId="15640"/>
    <cellStyle name="Normal 3 2 6 3 2 5" xfId="15633"/>
    <cellStyle name="Normal 3 2 6 3 3" xfId="1028"/>
    <cellStyle name="Normal 3 2 6 3 3 2" xfId="2260"/>
    <cellStyle name="Normal 3 2 6 3 3 2 2" xfId="4902"/>
    <cellStyle name="Normal 3 2 6 3 3 2 2 2" xfId="10183"/>
    <cellStyle name="Normal 3 2 6 3 3 2 2 2 2" xfId="15644"/>
    <cellStyle name="Normal 3 2 6 3 3 2 2 3" xfId="15643"/>
    <cellStyle name="Normal 3 2 6 3 3 2 3" xfId="7542"/>
    <cellStyle name="Normal 3 2 6 3 3 2 3 2" xfId="15645"/>
    <cellStyle name="Normal 3 2 6 3 3 2 4" xfId="15642"/>
    <cellStyle name="Normal 3 2 6 3 3 3" xfId="3670"/>
    <cellStyle name="Normal 3 2 6 3 3 3 2" xfId="8951"/>
    <cellStyle name="Normal 3 2 6 3 3 3 2 2" xfId="15647"/>
    <cellStyle name="Normal 3 2 6 3 3 3 3" xfId="15646"/>
    <cellStyle name="Normal 3 2 6 3 3 4" xfId="6310"/>
    <cellStyle name="Normal 3 2 6 3 3 4 2" xfId="15648"/>
    <cellStyle name="Normal 3 2 6 3 3 5" xfId="15641"/>
    <cellStyle name="Normal 3 2 6 3 4" xfId="1556"/>
    <cellStyle name="Normal 3 2 6 3 4 2" xfId="4198"/>
    <cellStyle name="Normal 3 2 6 3 4 2 2" xfId="9479"/>
    <cellStyle name="Normal 3 2 6 3 4 2 2 2" xfId="15651"/>
    <cellStyle name="Normal 3 2 6 3 4 2 3" xfId="15650"/>
    <cellStyle name="Normal 3 2 6 3 4 3" xfId="6838"/>
    <cellStyle name="Normal 3 2 6 3 4 3 2" xfId="15652"/>
    <cellStyle name="Normal 3 2 6 3 4 4" xfId="15649"/>
    <cellStyle name="Normal 3 2 6 3 5" xfId="2965"/>
    <cellStyle name="Normal 3 2 6 3 5 2" xfId="8247"/>
    <cellStyle name="Normal 3 2 6 3 5 2 2" xfId="15654"/>
    <cellStyle name="Normal 3 2 6 3 5 3" xfId="15653"/>
    <cellStyle name="Normal 3 2 6 3 6" xfId="5606"/>
    <cellStyle name="Normal 3 2 6 3 6 2" xfId="15655"/>
    <cellStyle name="Normal 3 2 6 3 7" xfId="15632"/>
    <cellStyle name="Normal 3 2 6 4" xfId="501"/>
    <cellStyle name="Normal 3 2 6 4 2" xfId="1204"/>
    <cellStyle name="Normal 3 2 6 4 2 2" xfId="2436"/>
    <cellStyle name="Normal 3 2 6 4 2 2 2" xfId="5078"/>
    <cellStyle name="Normal 3 2 6 4 2 2 2 2" xfId="10359"/>
    <cellStyle name="Normal 3 2 6 4 2 2 2 2 2" xfId="15660"/>
    <cellStyle name="Normal 3 2 6 4 2 2 2 3" xfId="15659"/>
    <cellStyle name="Normal 3 2 6 4 2 2 3" xfId="7718"/>
    <cellStyle name="Normal 3 2 6 4 2 2 3 2" xfId="15661"/>
    <cellStyle name="Normal 3 2 6 4 2 2 4" xfId="15658"/>
    <cellStyle name="Normal 3 2 6 4 2 3" xfId="3846"/>
    <cellStyle name="Normal 3 2 6 4 2 3 2" xfId="9127"/>
    <cellStyle name="Normal 3 2 6 4 2 3 2 2" xfId="15663"/>
    <cellStyle name="Normal 3 2 6 4 2 3 3" xfId="15662"/>
    <cellStyle name="Normal 3 2 6 4 2 4" xfId="6486"/>
    <cellStyle name="Normal 3 2 6 4 2 4 2" xfId="15664"/>
    <cellStyle name="Normal 3 2 6 4 2 5" xfId="15657"/>
    <cellStyle name="Normal 3 2 6 4 3" xfId="1732"/>
    <cellStyle name="Normal 3 2 6 4 3 2" xfId="4374"/>
    <cellStyle name="Normal 3 2 6 4 3 2 2" xfId="9655"/>
    <cellStyle name="Normal 3 2 6 4 3 2 2 2" xfId="15667"/>
    <cellStyle name="Normal 3 2 6 4 3 2 3" xfId="15666"/>
    <cellStyle name="Normal 3 2 6 4 3 3" xfId="7014"/>
    <cellStyle name="Normal 3 2 6 4 3 3 2" xfId="15668"/>
    <cellStyle name="Normal 3 2 6 4 3 4" xfId="15665"/>
    <cellStyle name="Normal 3 2 6 4 4" xfId="3141"/>
    <cellStyle name="Normal 3 2 6 4 4 2" xfId="8423"/>
    <cellStyle name="Normal 3 2 6 4 4 2 2" xfId="15670"/>
    <cellStyle name="Normal 3 2 6 4 4 3" xfId="15669"/>
    <cellStyle name="Normal 3 2 6 4 5" xfId="5782"/>
    <cellStyle name="Normal 3 2 6 4 5 2" xfId="15671"/>
    <cellStyle name="Normal 3 2 6 4 6" xfId="15656"/>
    <cellStyle name="Normal 3 2 6 5" xfId="852"/>
    <cellStyle name="Normal 3 2 6 5 2" xfId="2084"/>
    <cellStyle name="Normal 3 2 6 5 2 2" xfId="4726"/>
    <cellStyle name="Normal 3 2 6 5 2 2 2" xfId="10007"/>
    <cellStyle name="Normal 3 2 6 5 2 2 2 2" xfId="15675"/>
    <cellStyle name="Normal 3 2 6 5 2 2 3" xfId="15674"/>
    <cellStyle name="Normal 3 2 6 5 2 3" xfId="7366"/>
    <cellStyle name="Normal 3 2 6 5 2 3 2" xfId="15676"/>
    <cellStyle name="Normal 3 2 6 5 2 4" xfId="15673"/>
    <cellStyle name="Normal 3 2 6 5 3" xfId="3494"/>
    <cellStyle name="Normal 3 2 6 5 3 2" xfId="8775"/>
    <cellStyle name="Normal 3 2 6 5 3 2 2" xfId="15678"/>
    <cellStyle name="Normal 3 2 6 5 3 3" xfId="15677"/>
    <cellStyle name="Normal 3 2 6 5 4" xfId="6134"/>
    <cellStyle name="Normal 3 2 6 5 4 2" xfId="15679"/>
    <cellStyle name="Normal 3 2 6 5 5" xfId="15672"/>
    <cellStyle name="Normal 3 2 6 6" xfId="1380"/>
    <cellStyle name="Normal 3 2 6 6 2" xfId="4022"/>
    <cellStyle name="Normal 3 2 6 6 2 2" xfId="9303"/>
    <cellStyle name="Normal 3 2 6 6 2 2 2" xfId="15682"/>
    <cellStyle name="Normal 3 2 6 6 2 3" xfId="15681"/>
    <cellStyle name="Normal 3 2 6 6 3" xfId="6662"/>
    <cellStyle name="Normal 3 2 6 6 3 2" xfId="15683"/>
    <cellStyle name="Normal 3 2 6 6 4" xfId="15680"/>
    <cellStyle name="Normal 3 2 6 7" xfId="2612"/>
    <cellStyle name="Normal 3 2 6 7 2" xfId="5254"/>
    <cellStyle name="Normal 3 2 6 7 2 2" xfId="10535"/>
    <cellStyle name="Normal 3 2 6 7 2 2 2" xfId="15686"/>
    <cellStyle name="Normal 3 2 6 7 2 3" xfId="15685"/>
    <cellStyle name="Normal 3 2 6 7 3" xfId="7894"/>
    <cellStyle name="Normal 3 2 6 7 3 2" xfId="15687"/>
    <cellStyle name="Normal 3 2 6 7 4" xfId="15684"/>
    <cellStyle name="Normal 3 2 6 8" xfId="2789"/>
    <cellStyle name="Normal 3 2 6 8 2" xfId="8071"/>
    <cellStyle name="Normal 3 2 6 8 2 2" xfId="15689"/>
    <cellStyle name="Normal 3 2 6 8 3" xfId="15688"/>
    <cellStyle name="Normal 3 2 6 9" xfId="5430"/>
    <cellStyle name="Normal 3 2 6 9 2" xfId="15690"/>
    <cellStyle name="Normal 3 2 7" xfId="171"/>
    <cellStyle name="Normal 3 2 7 2" xfId="356"/>
    <cellStyle name="Normal 3 2 7 2 2" xfId="705"/>
    <cellStyle name="Normal 3 2 7 2 2 2" xfId="1937"/>
    <cellStyle name="Normal 3 2 7 2 2 2 2" xfId="4579"/>
    <cellStyle name="Normal 3 2 7 2 2 2 2 2" xfId="9860"/>
    <cellStyle name="Normal 3 2 7 2 2 2 2 2 2" xfId="15696"/>
    <cellStyle name="Normal 3 2 7 2 2 2 2 3" xfId="15695"/>
    <cellStyle name="Normal 3 2 7 2 2 2 3" xfId="7219"/>
    <cellStyle name="Normal 3 2 7 2 2 2 3 2" xfId="15697"/>
    <cellStyle name="Normal 3 2 7 2 2 2 4" xfId="15694"/>
    <cellStyle name="Normal 3 2 7 2 2 3" xfId="3347"/>
    <cellStyle name="Normal 3 2 7 2 2 3 2" xfId="8628"/>
    <cellStyle name="Normal 3 2 7 2 2 3 2 2" xfId="15699"/>
    <cellStyle name="Normal 3 2 7 2 2 3 3" xfId="15698"/>
    <cellStyle name="Normal 3 2 7 2 2 4" xfId="5987"/>
    <cellStyle name="Normal 3 2 7 2 2 4 2" xfId="15700"/>
    <cellStyle name="Normal 3 2 7 2 2 5" xfId="15693"/>
    <cellStyle name="Normal 3 2 7 2 3" xfId="1057"/>
    <cellStyle name="Normal 3 2 7 2 3 2" xfId="2289"/>
    <cellStyle name="Normal 3 2 7 2 3 2 2" xfId="4931"/>
    <cellStyle name="Normal 3 2 7 2 3 2 2 2" xfId="10212"/>
    <cellStyle name="Normal 3 2 7 2 3 2 2 2 2" xfId="15704"/>
    <cellStyle name="Normal 3 2 7 2 3 2 2 3" xfId="15703"/>
    <cellStyle name="Normal 3 2 7 2 3 2 3" xfId="7571"/>
    <cellStyle name="Normal 3 2 7 2 3 2 3 2" xfId="15705"/>
    <cellStyle name="Normal 3 2 7 2 3 2 4" xfId="15702"/>
    <cellStyle name="Normal 3 2 7 2 3 3" xfId="3699"/>
    <cellStyle name="Normal 3 2 7 2 3 3 2" xfId="8980"/>
    <cellStyle name="Normal 3 2 7 2 3 3 2 2" xfId="15707"/>
    <cellStyle name="Normal 3 2 7 2 3 3 3" xfId="15706"/>
    <cellStyle name="Normal 3 2 7 2 3 4" xfId="6339"/>
    <cellStyle name="Normal 3 2 7 2 3 4 2" xfId="15708"/>
    <cellStyle name="Normal 3 2 7 2 3 5" xfId="15701"/>
    <cellStyle name="Normal 3 2 7 2 4" xfId="1585"/>
    <cellStyle name="Normal 3 2 7 2 4 2" xfId="4227"/>
    <cellStyle name="Normal 3 2 7 2 4 2 2" xfId="9508"/>
    <cellStyle name="Normal 3 2 7 2 4 2 2 2" xfId="15711"/>
    <cellStyle name="Normal 3 2 7 2 4 2 3" xfId="15710"/>
    <cellStyle name="Normal 3 2 7 2 4 3" xfId="6867"/>
    <cellStyle name="Normal 3 2 7 2 4 3 2" xfId="15712"/>
    <cellStyle name="Normal 3 2 7 2 4 4" xfId="15709"/>
    <cellStyle name="Normal 3 2 7 2 5" xfId="2994"/>
    <cellStyle name="Normal 3 2 7 2 5 2" xfId="8276"/>
    <cellStyle name="Normal 3 2 7 2 5 2 2" xfId="15714"/>
    <cellStyle name="Normal 3 2 7 2 5 3" xfId="15713"/>
    <cellStyle name="Normal 3 2 7 2 6" xfId="5635"/>
    <cellStyle name="Normal 3 2 7 2 6 2" xfId="15715"/>
    <cellStyle name="Normal 3 2 7 2 7" xfId="15692"/>
    <cellStyle name="Normal 3 2 7 3" xfId="530"/>
    <cellStyle name="Normal 3 2 7 3 2" xfId="1233"/>
    <cellStyle name="Normal 3 2 7 3 2 2" xfId="2465"/>
    <cellStyle name="Normal 3 2 7 3 2 2 2" xfId="5107"/>
    <cellStyle name="Normal 3 2 7 3 2 2 2 2" xfId="10388"/>
    <cellStyle name="Normal 3 2 7 3 2 2 2 2 2" xfId="15720"/>
    <cellStyle name="Normal 3 2 7 3 2 2 2 3" xfId="15719"/>
    <cellStyle name="Normal 3 2 7 3 2 2 3" xfId="7747"/>
    <cellStyle name="Normal 3 2 7 3 2 2 3 2" xfId="15721"/>
    <cellStyle name="Normal 3 2 7 3 2 2 4" xfId="15718"/>
    <cellStyle name="Normal 3 2 7 3 2 3" xfId="3875"/>
    <cellStyle name="Normal 3 2 7 3 2 3 2" xfId="9156"/>
    <cellStyle name="Normal 3 2 7 3 2 3 2 2" xfId="15723"/>
    <cellStyle name="Normal 3 2 7 3 2 3 3" xfId="15722"/>
    <cellStyle name="Normal 3 2 7 3 2 4" xfId="6515"/>
    <cellStyle name="Normal 3 2 7 3 2 4 2" xfId="15724"/>
    <cellStyle name="Normal 3 2 7 3 2 5" xfId="15717"/>
    <cellStyle name="Normal 3 2 7 3 3" xfId="1761"/>
    <cellStyle name="Normal 3 2 7 3 3 2" xfId="4403"/>
    <cellStyle name="Normal 3 2 7 3 3 2 2" xfId="9684"/>
    <cellStyle name="Normal 3 2 7 3 3 2 2 2" xfId="15727"/>
    <cellStyle name="Normal 3 2 7 3 3 2 3" xfId="15726"/>
    <cellStyle name="Normal 3 2 7 3 3 3" xfId="7043"/>
    <cellStyle name="Normal 3 2 7 3 3 3 2" xfId="15728"/>
    <cellStyle name="Normal 3 2 7 3 3 4" xfId="15725"/>
    <cellStyle name="Normal 3 2 7 3 4" xfId="3170"/>
    <cellStyle name="Normal 3 2 7 3 4 2" xfId="8452"/>
    <cellStyle name="Normal 3 2 7 3 4 2 2" xfId="15730"/>
    <cellStyle name="Normal 3 2 7 3 4 3" xfId="15729"/>
    <cellStyle name="Normal 3 2 7 3 5" xfId="5811"/>
    <cellStyle name="Normal 3 2 7 3 5 2" xfId="15731"/>
    <cellStyle name="Normal 3 2 7 3 6" xfId="15716"/>
    <cellStyle name="Normal 3 2 7 4" xfId="881"/>
    <cellStyle name="Normal 3 2 7 4 2" xfId="2113"/>
    <cellStyle name="Normal 3 2 7 4 2 2" xfId="4755"/>
    <cellStyle name="Normal 3 2 7 4 2 2 2" xfId="10036"/>
    <cellStyle name="Normal 3 2 7 4 2 2 2 2" xfId="15735"/>
    <cellStyle name="Normal 3 2 7 4 2 2 3" xfId="15734"/>
    <cellStyle name="Normal 3 2 7 4 2 3" xfId="7395"/>
    <cellStyle name="Normal 3 2 7 4 2 3 2" xfId="15736"/>
    <cellStyle name="Normal 3 2 7 4 2 4" xfId="15733"/>
    <cellStyle name="Normal 3 2 7 4 3" xfId="3523"/>
    <cellStyle name="Normal 3 2 7 4 3 2" xfId="8804"/>
    <cellStyle name="Normal 3 2 7 4 3 2 2" xfId="15738"/>
    <cellStyle name="Normal 3 2 7 4 3 3" xfId="15737"/>
    <cellStyle name="Normal 3 2 7 4 4" xfId="6163"/>
    <cellStyle name="Normal 3 2 7 4 4 2" xfId="15739"/>
    <cellStyle name="Normal 3 2 7 4 5" xfId="15732"/>
    <cellStyle name="Normal 3 2 7 5" xfId="1409"/>
    <cellStyle name="Normal 3 2 7 5 2" xfId="4051"/>
    <cellStyle name="Normal 3 2 7 5 2 2" xfId="9332"/>
    <cellStyle name="Normal 3 2 7 5 2 2 2" xfId="15742"/>
    <cellStyle name="Normal 3 2 7 5 2 3" xfId="15741"/>
    <cellStyle name="Normal 3 2 7 5 3" xfId="6691"/>
    <cellStyle name="Normal 3 2 7 5 3 2" xfId="15743"/>
    <cellStyle name="Normal 3 2 7 5 4" xfId="15740"/>
    <cellStyle name="Normal 3 2 7 6" xfId="2641"/>
    <cellStyle name="Normal 3 2 7 6 2" xfId="5283"/>
    <cellStyle name="Normal 3 2 7 6 2 2" xfId="10564"/>
    <cellStyle name="Normal 3 2 7 6 2 2 2" xfId="15746"/>
    <cellStyle name="Normal 3 2 7 6 2 3" xfId="15745"/>
    <cellStyle name="Normal 3 2 7 6 3" xfId="7923"/>
    <cellStyle name="Normal 3 2 7 6 3 2" xfId="15747"/>
    <cellStyle name="Normal 3 2 7 6 4" xfId="15744"/>
    <cellStyle name="Normal 3 2 7 7" xfId="2818"/>
    <cellStyle name="Normal 3 2 7 7 2" xfId="8100"/>
    <cellStyle name="Normal 3 2 7 7 2 2" xfId="15749"/>
    <cellStyle name="Normal 3 2 7 7 3" xfId="15748"/>
    <cellStyle name="Normal 3 2 7 8" xfId="5459"/>
    <cellStyle name="Normal 3 2 7 8 2" xfId="15750"/>
    <cellStyle name="Normal 3 2 7 9" xfId="15691"/>
    <cellStyle name="Normal 3 2 8" xfId="268"/>
    <cellStyle name="Normal 3 2 8 2" xfId="616"/>
    <cellStyle name="Normal 3 2 8 2 2" xfId="1848"/>
    <cellStyle name="Normal 3 2 8 2 2 2" xfId="4490"/>
    <cellStyle name="Normal 3 2 8 2 2 2 2" xfId="9771"/>
    <cellStyle name="Normal 3 2 8 2 2 2 2 2" xfId="15755"/>
    <cellStyle name="Normal 3 2 8 2 2 2 3" xfId="15754"/>
    <cellStyle name="Normal 3 2 8 2 2 3" xfId="7130"/>
    <cellStyle name="Normal 3 2 8 2 2 3 2" xfId="15756"/>
    <cellStyle name="Normal 3 2 8 2 2 4" xfId="15753"/>
    <cellStyle name="Normal 3 2 8 2 3" xfId="3258"/>
    <cellStyle name="Normal 3 2 8 2 3 2" xfId="8539"/>
    <cellStyle name="Normal 3 2 8 2 3 2 2" xfId="15758"/>
    <cellStyle name="Normal 3 2 8 2 3 3" xfId="15757"/>
    <cellStyle name="Normal 3 2 8 2 4" xfId="5898"/>
    <cellStyle name="Normal 3 2 8 2 4 2" xfId="15759"/>
    <cellStyle name="Normal 3 2 8 2 5" xfId="15752"/>
    <cellStyle name="Normal 3 2 8 3" xfId="968"/>
    <cellStyle name="Normal 3 2 8 3 2" xfId="2200"/>
    <cellStyle name="Normal 3 2 8 3 2 2" xfId="4842"/>
    <cellStyle name="Normal 3 2 8 3 2 2 2" xfId="10123"/>
    <cellStyle name="Normal 3 2 8 3 2 2 2 2" xfId="15763"/>
    <cellStyle name="Normal 3 2 8 3 2 2 3" xfId="15762"/>
    <cellStyle name="Normal 3 2 8 3 2 3" xfId="7482"/>
    <cellStyle name="Normal 3 2 8 3 2 3 2" xfId="15764"/>
    <cellStyle name="Normal 3 2 8 3 2 4" xfId="15761"/>
    <cellStyle name="Normal 3 2 8 3 3" xfId="3610"/>
    <cellStyle name="Normal 3 2 8 3 3 2" xfId="8891"/>
    <cellStyle name="Normal 3 2 8 3 3 2 2" xfId="15766"/>
    <cellStyle name="Normal 3 2 8 3 3 3" xfId="15765"/>
    <cellStyle name="Normal 3 2 8 3 4" xfId="6250"/>
    <cellStyle name="Normal 3 2 8 3 4 2" xfId="15767"/>
    <cellStyle name="Normal 3 2 8 3 5" xfId="15760"/>
    <cellStyle name="Normal 3 2 8 4" xfId="1496"/>
    <cellStyle name="Normal 3 2 8 4 2" xfId="4138"/>
    <cellStyle name="Normal 3 2 8 4 2 2" xfId="9419"/>
    <cellStyle name="Normal 3 2 8 4 2 2 2" xfId="15770"/>
    <cellStyle name="Normal 3 2 8 4 2 3" xfId="15769"/>
    <cellStyle name="Normal 3 2 8 4 3" xfId="6778"/>
    <cellStyle name="Normal 3 2 8 4 3 2" xfId="15771"/>
    <cellStyle name="Normal 3 2 8 4 4" xfId="15768"/>
    <cellStyle name="Normal 3 2 8 5" xfId="2905"/>
    <cellStyle name="Normal 3 2 8 5 2" xfId="8187"/>
    <cellStyle name="Normal 3 2 8 5 2 2" xfId="15773"/>
    <cellStyle name="Normal 3 2 8 5 3" xfId="15772"/>
    <cellStyle name="Normal 3 2 8 6" xfId="5546"/>
    <cellStyle name="Normal 3 2 8 6 2" xfId="15774"/>
    <cellStyle name="Normal 3 2 8 7" xfId="15751"/>
    <cellStyle name="Normal 3 2 9" xfId="456"/>
    <cellStyle name="Normal 3 2 9 2" xfId="1157"/>
    <cellStyle name="Normal 3 2 9 2 2" xfId="2389"/>
    <cellStyle name="Normal 3 2 9 2 2 2" xfId="5031"/>
    <cellStyle name="Normal 3 2 9 2 2 2 2" xfId="10312"/>
    <cellStyle name="Normal 3 2 9 2 2 2 2 2" xfId="15779"/>
    <cellStyle name="Normal 3 2 9 2 2 2 3" xfId="15778"/>
    <cellStyle name="Normal 3 2 9 2 2 3" xfId="7671"/>
    <cellStyle name="Normal 3 2 9 2 2 3 2" xfId="15780"/>
    <cellStyle name="Normal 3 2 9 2 2 4" xfId="15777"/>
    <cellStyle name="Normal 3 2 9 2 3" xfId="3799"/>
    <cellStyle name="Normal 3 2 9 2 3 2" xfId="9080"/>
    <cellStyle name="Normal 3 2 9 2 3 2 2" xfId="15782"/>
    <cellStyle name="Normal 3 2 9 2 3 3" xfId="15781"/>
    <cellStyle name="Normal 3 2 9 2 4" xfId="6439"/>
    <cellStyle name="Normal 3 2 9 2 4 2" xfId="15783"/>
    <cellStyle name="Normal 3 2 9 2 5" xfId="15776"/>
    <cellStyle name="Normal 3 2 9 3" xfId="1685"/>
    <cellStyle name="Normal 3 2 9 3 2" xfId="4327"/>
    <cellStyle name="Normal 3 2 9 3 2 2" xfId="9608"/>
    <cellStyle name="Normal 3 2 9 3 2 2 2" xfId="15786"/>
    <cellStyle name="Normal 3 2 9 3 2 3" xfId="15785"/>
    <cellStyle name="Normal 3 2 9 3 3" xfId="6967"/>
    <cellStyle name="Normal 3 2 9 3 3 2" xfId="15787"/>
    <cellStyle name="Normal 3 2 9 3 4" xfId="15784"/>
    <cellStyle name="Normal 3 2 9 4" xfId="3094"/>
    <cellStyle name="Normal 3 2 9 4 2" xfId="8376"/>
    <cellStyle name="Normal 3 2 9 4 2 2" xfId="15789"/>
    <cellStyle name="Normal 3 2 9 4 3" xfId="15788"/>
    <cellStyle name="Normal 3 2 9 5" xfId="5735"/>
    <cellStyle name="Normal 3 2 9 5 2" xfId="15790"/>
    <cellStyle name="Normal 3 2 9 6" xfId="15775"/>
    <cellStyle name="Normal 3 3" xfId="57"/>
    <cellStyle name="Normal 3 3 10" xfId="1318"/>
    <cellStyle name="Normal 3 3 10 2" xfId="3960"/>
    <cellStyle name="Normal 3 3 10 2 2" xfId="9241"/>
    <cellStyle name="Normal 3 3 10 2 2 2" xfId="15794"/>
    <cellStyle name="Normal 3 3 10 2 3" xfId="15793"/>
    <cellStyle name="Normal 3 3 10 3" xfId="6600"/>
    <cellStyle name="Normal 3 3 10 3 2" xfId="15795"/>
    <cellStyle name="Normal 3 3 10 4" xfId="15792"/>
    <cellStyle name="Normal 3 3 11" xfId="2563"/>
    <cellStyle name="Normal 3 3 11 2" xfId="5205"/>
    <cellStyle name="Normal 3 3 11 2 2" xfId="10486"/>
    <cellStyle name="Normal 3 3 11 2 2 2" xfId="15798"/>
    <cellStyle name="Normal 3 3 11 2 3" xfId="15797"/>
    <cellStyle name="Normal 3 3 11 3" xfId="7845"/>
    <cellStyle name="Normal 3 3 11 3 2" xfId="15799"/>
    <cellStyle name="Normal 3 3 11 4" xfId="15796"/>
    <cellStyle name="Normal 3 3 12" xfId="2739"/>
    <cellStyle name="Normal 3 3 12 2" xfId="8021"/>
    <cellStyle name="Normal 3 3 12 2 2" xfId="15801"/>
    <cellStyle name="Normal 3 3 12 3" xfId="15800"/>
    <cellStyle name="Normal 3 3 13" xfId="5381"/>
    <cellStyle name="Normal 3 3 13 2" xfId="15802"/>
    <cellStyle name="Normal 3 3 14" xfId="15791"/>
    <cellStyle name="Normal 3 3 2" xfId="110"/>
    <cellStyle name="Normal 3 3 2 10" xfId="2750"/>
    <cellStyle name="Normal 3 3 2 10 2" xfId="8032"/>
    <cellStyle name="Normal 3 3 2 10 2 2" xfId="15805"/>
    <cellStyle name="Normal 3 3 2 10 3" xfId="15804"/>
    <cellStyle name="Normal 3 3 2 11" xfId="5392"/>
    <cellStyle name="Normal 3 3 2 11 2" xfId="15806"/>
    <cellStyle name="Normal 3 3 2 12" xfId="15803"/>
    <cellStyle name="Normal 3 3 2 2" xfId="125"/>
    <cellStyle name="Normal 3 3 2 2 10" xfId="15807"/>
    <cellStyle name="Normal 3 3 2 2 2" xfId="208"/>
    <cellStyle name="Normal 3 3 2 2 2 2" xfId="392"/>
    <cellStyle name="Normal 3 3 2 2 2 2 2" xfId="741"/>
    <cellStyle name="Normal 3 3 2 2 2 2 2 2" xfId="1973"/>
    <cellStyle name="Normal 3 3 2 2 2 2 2 2 2" xfId="4615"/>
    <cellStyle name="Normal 3 3 2 2 2 2 2 2 2 2" xfId="9896"/>
    <cellStyle name="Normal 3 3 2 2 2 2 2 2 2 2 2" xfId="15813"/>
    <cellStyle name="Normal 3 3 2 2 2 2 2 2 2 3" xfId="15812"/>
    <cellStyle name="Normal 3 3 2 2 2 2 2 2 3" xfId="7255"/>
    <cellStyle name="Normal 3 3 2 2 2 2 2 2 3 2" xfId="15814"/>
    <cellStyle name="Normal 3 3 2 2 2 2 2 2 4" xfId="15811"/>
    <cellStyle name="Normal 3 3 2 2 2 2 2 3" xfId="3383"/>
    <cellStyle name="Normal 3 3 2 2 2 2 2 3 2" xfId="8664"/>
    <cellStyle name="Normal 3 3 2 2 2 2 2 3 2 2" xfId="15816"/>
    <cellStyle name="Normal 3 3 2 2 2 2 2 3 3" xfId="15815"/>
    <cellStyle name="Normal 3 3 2 2 2 2 2 4" xfId="6023"/>
    <cellStyle name="Normal 3 3 2 2 2 2 2 4 2" xfId="15817"/>
    <cellStyle name="Normal 3 3 2 2 2 2 2 5" xfId="15810"/>
    <cellStyle name="Normal 3 3 2 2 2 2 3" xfId="1093"/>
    <cellStyle name="Normal 3 3 2 2 2 2 3 2" xfId="2325"/>
    <cellStyle name="Normal 3 3 2 2 2 2 3 2 2" xfId="4967"/>
    <cellStyle name="Normal 3 3 2 2 2 2 3 2 2 2" xfId="10248"/>
    <cellStyle name="Normal 3 3 2 2 2 2 3 2 2 2 2" xfId="15821"/>
    <cellStyle name="Normal 3 3 2 2 2 2 3 2 2 3" xfId="15820"/>
    <cellStyle name="Normal 3 3 2 2 2 2 3 2 3" xfId="7607"/>
    <cellStyle name="Normal 3 3 2 2 2 2 3 2 3 2" xfId="15822"/>
    <cellStyle name="Normal 3 3 2 2 2 2 3 2 4" xfId="15819"/>
    <cellStyle name="Normal 3 3 2 2 2 2 3 3" xfId="3735"/>
    <cellStyle name="Normal 3 3 2 2 2 2 3 3 2" xfId="9016"/>
    <cellStyle name="Normal 3 3 2 2 2 2 3 3 2 2" xfId="15824"/>
    <cellStyle name="Normal 3 3 2 2 2 2 3 3 3" xfId="15823"/>
    <cellStyle name="Normal 3 3 2 2 2 2 3 4" xfId="6375"/>
    <cellStyle name="Normal 3 3 2 2 2 2 3 4 2" xfId="15825"/>
    <cellStyle name="Normal 3 3 2 2 2 2 3 5" xfId="15818"/>
    <cellStyle name="Normal 3 3 2 2 2 2 4" xfId="1621"/>
    <cellStyle name="Normal 3 3 2 2 2 2 4 2" xfId="4263"/>
    <cellStyle name="Normal 3 3 2 2 2 2 4 2 2" xfId="9544"/>
    <cellStyle name="Normal 3 3 2 2 2 2 4 2 2 2" xfId="15828"/>
    <cellStyle name="Normal 3 3 2 2 2 2 4 2 3" xfId="15827"/>
    <cellStyle name="Normal 3 3 2 2 2 2 4 3" xfId="6903"/>
    <cellStyle name="Normal 3 3 2 2 2 2 4 3 2" xfId="15829"/>
    <cellStyle name="Normal 3 3 2 2 2 2 4 4" xfId="15826"/>
    <cellStyle name="Normal 3 3 2 2 2 2 5" xfId="3030"/>
    <cellStyle name="Normal 3 3 2 2 2 2 5 2" xfId="8312"/>
    <cellStyle name="Normal 3 3 2 2 2 2 5 2 2" xfId="15831"/>
    <cellStyle name="Normal 3 3 2 2 2 2 5 3" xfId="15830"/>
    <cellStyle name="Normal 3 3 2 2 2 2 6" xfId="5671"/>
    <cellStyle name="Normal 3 3 2 2 2 2 6 2" xfId="15832"/>
    <cellStyle name="Normal 3 3 2 2 2 2 7" xfId="15809"/>
    <cellStyle name="Normal 3 3 2 2 2 3" xfId="564"/>
    <cellStyle name="Normal 3 3 2 2 2 3 2" xfId="1269"/>
    <cellStyle name="Normal 3 3 2 2 2 3 2 2" xfId="2501"/>
    <cellStyle name="Normal 3 3 2 2 2 3 2 2 2" xfId="5143"/>
    <cellStyle name="Normal 3 3 2 2 2 3 2 2 2 2" xfId="10424"/>
    <cellStyle name="Normal 3 3 2 2 2 3 2 2 2 2 2" xfId="15837"/>
    <cellStyle name="Normal 3 3 2 2 2 3 2 2 2 3" xfId="15836"/>
    <cellStyle name="Normal 3 3 2 2 2 3 2 2 3" xfId="7783"/>
    <cellStyle name="Normal 3 3 2 2 2 3 2 2 3 2" xfId="15838"/>
    <cellStyle name="Normal 3 3 2 2 2 3 2 2 4" xfId="15835"/>
    <cellStyle name="Normal 3 3 2 2 2 3 2 3" xfId="3911"/>
    <cellStyle name="Normal 3 3 2 2 2 3 2 3 2" xfId="9192"/>
    <cellStyle name="Normal 3 3 2 2 2 3 2 3 2 2" xfId="15840"/>
    <cellStyle name="Normal 3 3 2 2 2 3 2 3 3" xfId="15839"/>
    <cellStyle name="Normal 3 3 2 2 2 3 2 4" xfId="6551"/>
    <cellStyle name="Normal 3 3 2 2 2 3 2 4 2" xfId="15841"/>
    <cellStyle name="Normal 3 3 2 2 2 3 2 5" xfId="15834"/>
    <cellStyle name="Normal 3 3 2 2 2 3 3" xfId="1797"/>
    <cellStyle name="Normal 3 3 2 2 2 3 3 2" xfId="4439"/>
    <cellStyle name="Normal 3 3 2 2 2 3 3 2 2" xfId="9720"/>
    <cellStyle name="Normal 3 3 2 2 2 3 3 2 2 2" xfId="15844"/>
    <cellStyle name="Normal 3 3 2 2 2 3 3 2 3" xfId="15843"/>
    <cellStyle name="Normal 3 3 2 2 2 3 3 3" xfId="7079"/>
    <cellStyle name="Normal 3 3 2 2 2 3 3 3 2" xfId="15845"/>
    <cellStyle name="Normal 3 3 2 2 2 3 3 4" xfId="15842"/>
    <cellStyle name="Normal 3 3 2 2 2 3 4" xfId="3206"/>
    <cellStyle name="Normal 3 3 2 2 2 3 4 2" xfId="8488"/>
    <cellStyle name="Normal 3 3 2 2 2 3 4 2 2" xfId="15847"/>
    <cellStyle name="Normal 3 3 2 2 2 3 4 3" xfId="15846"/>
    <cellStyle name="Normal 3 3 2 2 2 3 5" xfId="5847"/>
    <cellStyle name="Normal 3 3 2 2 2 3 5 2" xfId="15848"/>
    <cellStyle name="Normal 3 3 2 2 2 3 6" xfId="15833"/>
    <cellStyle name="Normal 3 3 2 2 2 4" xfId="917"/>
    <cellStyle name="Normal 3 3 2 2 2 4 2" xfId="2149"/>
    <cellStyle name="Normal 3 3 2 2 2 4 2 2" xfId="4791"/>
    <cellStyle name="Normal 3 3 2 2 2 4 2 2 2" xfId="10072"/>
    <cellStyle name="Normal 3 3 2 2 2 4 2 2 2 2" xfId="15852"/>
    <cellStyle name="Normal 3 3 2 2 2 4 2 2 3" xfId="15851"/>
    <cellStyle name="Normal 3 3 2 2 2 4 2 3" xfId="7431"/>
    <cellStyle name="Normal 3 3 2 2 2 4 2 3 2" xfId="15853"/>
    <cellStyle name="Normal 3 3 2 2 2 4 2 4" xfId="15850"/>
    <cellStyle name="Normal 3 3 2 2 2 4 3" xfId="3559"/>
    <cellStyle name="Normal 3 3 2 2 2 4 3 2" xfId="8840"/>
    <cellStyle name="Normal 3 3 2 2 2 4 3 2 2" xfId="15855"/>
    <cellStyle name="Normal 3 3 2 2 2 4 3 3" xfId="15854"/>
    <cellStyle name="Normal 3 3 2 2 2 4 4" xfId="6199"/>
    <cellStyle name="Normal 3 3 2 2 2 4 4 2" xfId="15856"/>
    <cellStyle name="Normal 3 3 2 2 2 4 5" xfId="15849"/>
    <cellStyle name="Normal 3 3 2 2 2 5" xfId="1445"/>
    <cellStyle name="Normal 3 3 2 2 2 5 2" xfId="4087"/>
    <cellStyle name="Normal 3 3 2 2 2 5 2 2" xfId="9368"/>
    <cellStyle name="Normal 3 3 2 2 2 5 2 2 2" xfId="15859"/>
    <cellStyle name="Normal 3 3 2 2 2 5 2 3" xfId="15858"/>
    <cellStyle name="Normal 3 3 2 2 2 5 3" xfId="6727"/>
    <cellStyle name="Normal 3 3 2 2 2 5 3 2" xfId="15860"/>
    <cellStyle name="Normal 3 3 2 2 2 5 4" xfId="15857"/>
    <cellStyle name="Normal 3 3 2 2 2 6" xfId="2677"/>
    <cellStyle name="Normal 3 3 2 2 2 6 2" xfId="5319"/>
    <cellStyle name="Normal 3 3 2 2 2 6 2 2" xfId="10600"/>
    <cellStyle name="Normal 3 3 2 2 2 6 2 2 2" xfId="15863"/>
    <cellStyle name="Normal 3 3 2 2 2 6 2 3" xfId="15862"/>
    <cellStyle name="Normal 3 3 2 2 2 6 3" xfId="7959"/>
    <cellStyle name="Normal 3 3 2 2 2 6 3 2" xfId="15864"/>
    <cellStyle name="Normal 3 3 2 2 2 6 4" xfId="15861"/>
    <cellStyle name="Normal 3 3 2 2 2 7" xfId="2854"/>
    <cellStyle name="Normal 3 3 2 2 2 7 2" xfId="8136"/>
    <cellStyle name="Normal 3 3 2 2 2 7 2 2" xfId="15866"/>
    <cellStyle name="Normal 3 3 2 2 2 7 3" xfId="15865"/>
    <cellStyle name="Normal 3 3 2 2 2 8" xfId="5495"/>
    <cellStyle name="Normal 3 3 2 2 2 8 2" xfId="15867"/>
    <cellStyle name="Normal 3 3 2 2 2 9" xfId="15808"/>
    <cellStyle name="Normal 3 3 2 2 3" xfId="305"/>
    <cellStyle name="Normal 3 3 2 2 3 2" xfId="654"/>
    <cellStyle name="Normal 3 3 2 2 3 2 2" xfId="1886"/>
    <cellStyle name="Normal 3 3 2 2 3 2 2 2" xfId="4528"/>
    <cellStyle name="Normal 3 3 2 2 3 2 2 2 2" xfId="9809"/>
    <cellStyle name="Normal 3 3 2 2 3 2 2 2 2 2" xfId="15872"/>
    <cellStyle name="Normal 3 3 2 2 3 2 2 2 3" xfId="15871"/>
    <cellStyle name="Normal 3 3 2 2 3 2 2 3" xfId="7168"/>
    <cellStyle name="Normal 3 3 2 2 3 2 2 3 2" xfId="15873"/>
    <cellStyle name="Normal 3 3 2 2 3 2 2 4" xfId="15870"/>
    <cellStyle name="Normal 3 3 2 2 3 2 3" xfId="3296"/>
    <cellStyle name="Normal 3 3 2 2 3 2 3 2" xfId="8577"/>
    <cellStyle name="Normal 3 3 2 2 3 2 3 2 2" xfId="15875"/>
    <cellStyle name="Normal 3 3 2 2 3 2 3 3" xfId="15874"/>
    <cellStyle name="Normal 3 3 2 2 3 2 4" xfId="5936"/>
    <cellStyle name="Normal 3 3 2 2 3 2 4 2" xfId="15876"/>
    <cellStyle name="Normal 3 3 2 2 3 2 5" xfId="15869"/>
    <cellStyle name="Normal 3 3 2 2 3 3" xfId="1006"/>
    <cellStyle name="Normal 3 3 2 2 3 3 2" xfId="2238"/>
    <cellStyle name="Normal 3 3 2 2 3 3 2 2" xfId="4880"/>
    <cellStyle name="Normal 3 3 2 2 3 3 2 2 2" xfId="10161"/>
    <cellStyle name="Normal 3 3 2 2 3 3 2 2 2 2" xfId="15880"/>
    <cellStyle name="Normal 3 3 2 2 3 3 2 2 3" xfId="15879"/>
    <cellStyle name="Normal 3 3 2 2 3 3 2 3" xfId="7520"/>
    <cellStyle name="Normal 3 3 2 2 3 3 2 3 2" xfId="15881"/>
    <cellStyle name="Normal 3 3 2 2 3 3 2 4" xfId="15878"/>
    <cellStyle name="Normal 3 3 2 2 3 3 3" xfId="3648"/>
    <cellStyle name="Normal 3 3 2 2 3 3 3 2" xfId="8929"/>
    <cellStyle name="Normal 3 3 2 2 3 3 3 2 2" xfId="15883"/>
    <cellStyle name="Normal 3 3 2 2 3 3 3 3" xfId="15882"/>
    <cellStyle name="Normal 3 3 2 2 3 3 4" xfId="6288"/>
    <cellStyle name="Normal 3 3 2 2 3 3 4 2" xfId="15884"/>
    <cellStyle name="Normal 3 3 2 2 3 3 5" xfId="15877"/>
    <cellStyle name="Normal 3 3 2 2 3 4" xfId="1534"/>
    <cellStyle name="Normal 3 3 2 2 3 4 2" xfId="4176"/>
    <cellStyle name="Normal 3 3 2 2 3 4 2 2" xfId="9457"/>
    <cellStyle name="Normal 3 3 2 2 3 4 2 2 2" xfId="15887"/>
    <cellStyle name="Normal 3 3 2 2 3 4 2 3" xfId="15886"/>
    <cellStyle name="Normal 3 3 2 2 3 4 3" xfId="6816"/>
    <cellStyle name="Normal 3 3 2 2 3 4 3 2" xfId="15888"/>
    <cellStyle name="Normal 3 3 2 2 3 4 4" xfId="15885"/>
    <cellStyle name="Normal 3 3 2 2 3 5" xfId="2943"/>
    <cellStyle name="Normal 3 3 2 2 3 5 2" xfId="8225"/>
    <cellStyle name="Normal 3 3 2 2 3 5 2 2" xfId="15890"/>
    <cellStyle name="Normal 3 3 2 2 3 5 3" xfId="15889"/>
    <cellStyle name="Normal 3 3 2 2 3 6" xfId="5584"/>
    <cellStyle name="Normal 3 3 2 2 3 6 2" xfId="15891"/>
    <cellStyle name="Normal 3 3 2 2 3 7" xfId="15868"/>
    <cellStyle name="Normal 3 3 2 2 4" xfId="481"/>
    <cellStyle name="Normal 3 3 2 2 4 2" xfId="1184"/>
    <cellStyle name="Normal 3 3 2 2 4 2 2" xfId="2416"/>
    <cellStyle name="Normal 3 3 2 2 4 2 2 2" xfId="5058"/>
    <cellStyle name="Normal 3 3 2 2 4 2 2 2 2" xfId="10339"/>
    <cellStyle name="Normal 3 3 2 2 4 2 2 2 2 2" xfId="15896"/>
    <cellStyle name="Normal 3 3 2 2 4 2 2 2 3" xfId="15895"/>
    <cellStyle name="Normal 3 3 2 2 4 2 2 3" xfId="7698"/>
    <cellStyle name="Normal 3 3 2 2 4 2 2 3 2" xfId="15897"/>
    <cellStyle name="Normal 3 3 2 2 4 2 2 4" xfId="15894"/>
    <cellStyle name="Normal 3 3 2 2 4 2 3" xfId="3826"/>
    <cellStyle name="Normal 3 3 2 2 4 2 3 2" xfId="9107"/>
    <cellStyle name="Normal 3 3 2 2 4 2 3 2 2" xfId="15899"/>
    <cellStyle name="Normal 3 3 2 2 4 2 3 3" xfId="15898"/>
    <cellStyle name="Normal 3 3 2 2 4 2 4" xfId="6466"/>
    <cellStyle name="Normal 3 3 2 2 4 2 4 2" xfId="15900"/>
    <cellStyle name="Normal 3 3 2 2 4 2 5" xfId="15893"/>
    <cellStyle name="Normal 3 3 2 2 4 3" xfId="1712"/>
    <cellStyle name="Normal 3 3 2 2 4 3 2" xfId="4354"/>
    <cellStyle name="Normal 3 3 2 2 4 3 2 2" xfId="9635"/>
    <cellStyle name="Normal 3 3 2 2 4 3 2 2 2" xfId="15903"/>
    <cellStyle name="Normal 3 3 2 2 4 3 2 3" xfId="15902"/>
    <cellStyle name="Normal 3 3 2 2 4 3 3" xfId="6994"/>
    <cellStyle name="Normal 3 3 2 2 4 3 3 2" xfId="15904"/>
    <cellStyle name="Normal 3 3 2 2 4 3 4" xfId="15901"/>
    <cellStyle name="Normal 3 3 2 2 4 4" xfId="3121"/>
    <cellStyle name="Normal 3 3 2 2 4 4 2" xfId="8403"/>
    <cellStyle name="Normal 3 3 2 2 4 4 2 2" xfId="15906"/>
    <cellStyle name="Normal 3 3 2 2 4 4 3" xfId="15905"/>
    <cellStyle name="Normal 3 3 2 2 4 5" xfId="5762"/>
    <cellStyle name="Normal 3 3 2 2 4 5 2" xfId="15907"/>
    <cellStyle name="Normal 3 3 2 2 4 6" xfId="15892"/>
    <cellStyle name="Normal 3 3 2 2 5" xfId="832"/>
    <cellStyle name="Normal 3 3 2 2 5 2" xfId="2064"/>
    <cellStyle name="Normal 3 3 2 2 5 2 2" xfId="4706"/>
    <cellStyle name="Normal 3 3 2 2 5 2 2 2" xfId="9987"/>
    <cellStyle name="Normal 3 3 2 2 5 2 2 2 2" xfId="15911"/>
    <cellStyle name="Normal 3 3 2 2 5 2 2 3" xfId="15910"/>
    <cellStyle name="Normal 3 3 2 2 5 2 3" xfId="7346"/>
    <cellStyle name="Normal 3 3 2 2 5 2 3 2" xfId="15912"/>
    <cellStyle name="Normal 3 3 2 2 5 2 4" xfId="15909"/>
    <cellStyle name="Normal 3 3 2 2 5 3" xfId="3474"/>
    <cellStyle name="Normal 3 3 2 2 5 3 2" xfId="8755"/>
    <cellStyle name="Normal 3 3 2 2 5 3 2 2" xfId="15914"/>
    <cellStyle name="Normal 3 3 2 2 5 3 3" xfId="15913"/>
    <cellStyle name="Normal 3 3 2 2 5 4" xfId="6114"/>
    <cellStyle name="Normal 3 3 2 2 5 4 2" xfId="15915"/>
    <cellStyle name="Normal 3 3 2 2 5 5" xfId="15908"/>
    <cellStyle name="Normal 3 3 2 2 6" xfId="1358"/>
    <cellStyle name="Normal 3 3 2 2 6 2" xfId="4000"/>
    <cellStyle name="Normal 3 3 2 2 6 2 2" xfId="9281"/>
    <cellStyle name="Normal 3 3 2 2 6 2 2 2" xfId="15918"/>
    <cellStyle name="Normal 3 3 2 2 6 2 3" xfId="15917"/>
    <cellStyle name="Normal 3 3 2 2 6 3" xfId="6640"/>
    <cellStyle name="Normal 3 3 2 2 6 3 2" xfId="15919"/>
    <cellStyle name="Normal 3 3 2 2 6 4" xfId="15916"/>
    <cellStyle name="Normal 3 3 2 2 7" xfId="2590"/>
    <cellStyle name="Normal 3 3 2 2 7 2" xfId="5232"/>
    <cellStyle name="Normal 3 3 2 2 7 2 2" xfId="10513"/>
    <cellStyle name="Normal 3 3 2 2 7 2 2 2" xfId="15922"/>
    <cellStyle name="Normal 3 3 2 2 7 2 3" xfId="15921"/>
    <cellStyle name="Normal 3 3 2 2 7 3" xfId="7872"/>
    <cellStyle name="Normal 3 3 2 2 7 3 2" xfId="15923"/>
    <cellStyle name="Normal 3 3 2 2 7 4" xfId="15920"/>
    <cellStyle name="Normal 3 3 2 2 8" xfId="2769"/>
    <cellStyle name="Normal 3 3 2 2 8 2" xfId="8051"/>
    <cellStyle name="Normal 3 3 2 2 8 2 2" xfId="15925"/>
    <cellStyle name="Normal 3 3 2 2 8 3" xfId="15924"/>
    <cellStyle name="Normal 3 3 2 2 9" xfId="5410"/>
    <cellStyle name="Normal 3 3 2 2 9 2" xfId="15926"/>
    <cellStyle name="Normal 3 3 2 3" xfId="141"/>
    <cellStyle name="Normal 3 3 2 3 10" xfId="15927"/>
    <cellStyle name="Normal 3 3 2 3 2" xfId="224"/>
    <cellStyle name="Normal 3 3 2 3 2 2" xfId="408"/>
    <cellStyle name="Normal 3 3 2 3 2 2 2" xfId="757"/>
    <cellStyle name="Normal 3 3 2 3 2 2 2 2" xfId="1989"/>
    <cellStyle name="Normal 3 3 2 3 2 2 2 2 2" xfId="4631"/>
    <cellStyle name="Normal 3 3 2 3 2 2 2 2 2 2" xfId="9912"/>
    <cellStyle name="Normal 3 3 2 3 2 2 2 2 2 2 2" xfId="15933"/>
    <cellStyle name="Normal 3 3 2 3 2 2 2 2 2 3" xfId="15932"/>
    <cellStyle name="Normal 3 3 2 3 2 2 2 2 3" xfId="7271"/>
    <cellStyle name="Normal 3 3 2 3 2 2 2 2 3 2" xfId="15934"/>
    <cellStyle name="Normal 3 3 2 3 2 2 2 2 4" xfId="15931"/>
    <cellStyle name="Normal 3 3 2 3 2 2 2 3" xfId="3399"/>
    <cellStyle name="Normal 3 3 2 3 2 2 2 3 2" xfId="8680"/>
    <cellStyle name="Normal 3 3 2 3 2 2 2 3 2 2" xfId="15936"/>
    <cellStyle name="Normal 3 3 2 3 2 2 2 3 3" xfId="15935"/>
    <cellStyle name="Normal 3 3 2 3 2 2 2 4" xfId="6039"/>
    <cellStyle name="Normal 3 3 2 3 2 2 2 4 2" xfId="15937"/>
    <cellStyle name="Normal 3 3 2 3 2 2 2 5" xfId="15930"/>
    <cellStyle name="Normal 3 3 2 3 2 2 3" xfId="1109"/>
    <cellStyle name="Normal 3 3 2 3 2 2 3 2" xfId="2341"/>
    <cellStyle name="Normal 3 3 2 3 2 2 3 2 2" xfId="4983"/>
    <cellStyle name="Normal 3 3 2 3 2 2 3 2 2 2" xfId="10264"/>
    <cellStyle name="Normal 3 3 2 3 2 2 3 2 2 2 2" xfId="15941"/>
    <cellStyle name="Normal 3 3 2 3 2 2 3 2 2 3" xfId="15940"/>
    <cellStyle name="Normal 3 3 2 3 2 2 3 2 3" xfId="7623"/>
    <cellStyle name="Normal 3 3 2 3 2 2 3 2 3 2" xfId="15942"/>
    <cellStyle name="Normal 3 3 2 3 2 2 3 2 4" xfId="15939"/>
    <cellStyle name="Normal 3 3 2 3 2 2 3 3" xfId="3751"/>
    <cellStyle name="Normal 3 3 2 3 2 2 3 3 2" xfId="9032"/>
    <cellStyle name="Normal 3 3 2 3 2 2 3 3 2 2" xfId="15944"/>
    <cellStyle name="Normal 3 3 2 3 2 2 3 3 3" xfId="15943"/>
    <cellStyle name="Normal 3 3 2 3 2 2 3 4" xfId="6391"/>
    <cellStyle name="Normal 3 3 2 3 2 2 3 4 2" xfId="15945"/>
    <cellStyle name="Normal 3 3 2 3 2 2 3 5" xfId="15938"/>
    <cellStyle name="Normal 3 3 2 3 2 2 4" xfId="1637"/>
    <cellStyle name="Normal 3 3 2 3 2 2 4 2" xfId="4279"/>
    <cellStyle name="Normal 3 3 2 3 2 2 4 2 2" xfId="9560"/>
    <cellStyle name="Normal 3 3 2 3 2 2 4 2 2 2" xfId="15948"/>
    <cellStyle name="Normal 3 3 2 3 2 2 4 2 3" xfId="15947"/>
    <cellStyle name="Normal 3 3 2 3 2 2 4 3" xfId="6919"/>
    <cellStyle name="Normal 3 3 2 3 2 2 4 3 2" xfId="15949"/>
    <cellStyle name="Normal 3 3 2 3 2 2 4 4" xfId="15946"/>
    <cellStyle name="Normal 3 3 2 3 2 2 5" xfId="3046"/>
    <cellStyle name="Normal 3 3 2 3 2 2 5 2" xfId="8328"/>
    <cellStyle name="Normal 3 3 2 3 2 2 5 2 2" xfId="15951"/>
    <cellStyle name="Normal 3 3 2 3 2 2 5 3" xfId="15950"/>
    <cellStyle name="Normal 3 3 2 3 2 2 6" xfId="5687"/>
    <cellStyle name="Normal 3 3 2 3 2 2 6 2" xfId="15952"/>
    <cellStyle name="Normal 3 3 2 3 2 2 7" xfId="15929"/>
    <cellStyle name="Normal 3 3 2 3 2 3" xfId="580"/>
    <cellStyle name="Normal 3 3 2 3 2 3 2" xfId="1285"/>
    <cellStyle name="Normal 3 3 2 3 2 3 2 2" xfId="2517"/>
    <cellStyle name="Normal 3 3 2 3 2 3 2 2 2" xfId="5159"/>
    <cellStyle name="Normal 3 3 2 3 2 3 2 2 2 2" xfId="10440"/>
    <cellStyle name="Normal 3 3 2 3 2 3 2 2 2 2 2" xfId="15957"/>
    <cellStyle name="Normal 3 3 2 3 2 3 2 2 2 3" xfId="15956"/>
    <cellStyle name="Normal 3 3 2 3 2 3 2 2 3" xfId="7799"/>
    <cellStyle name="Normal 3 3 2 3 2 3 2 2 3 2" xfId="15958"/>
    <cellStyle name="Normal 3 3 2 3 2 3 2 2 4" xfId="15955"/>
    <cellStyle name="Normal 3 3 2 3 2 3 2 3" xfId="3927"/>
    <cellStyle name="Normal 3 3 2 3 2 3 2 3 2" xfId="9208"/>
    <cellStyle name="Normal 3 3 2 3 2 3 2 3 2 2" xfId="15960"/>
    <cellStyle name="Normal 3 3 2 3 2 3 2 3 3" xfId="15959"/>
    <cellStyle name="Normal 3 3 2 3 2 3 2 4" xfId="6567"/>
    <cellStyle name="Normal 3 3 2 3 2 3 2 4 2" xfId="15961"/>
    <cellStyle name="Normal 3 3 2 3 2 3 2 5" xfId="15954"/>
    <cellStyle name="Normal 3 3 2 3 2 3 3" xfId="1813"/>
    <cellStyle name="Normal 3 3 2 3 2 3 3 2" xfId="4455"/>
    <cellStyle name="Normal 3 3 2 3 2 3 3 2 2" xfId="9736"/>
    <cellStyle name="Normal 3 3 2 3 2 3 3 2 2 2" xfId="15964"/>
    <cellStyle name="Normal 3 3 2 3 2 3 3 2 3" xfId="15963"/>
    <cellStyle name="Normal 3 3 2 3 2 3 3 3" xfId="7095"/>
    <cellStyle name="Normal 3 3 2 3 2 3 3 3 2" xfId="15965"/>
    <cellStyle name="Normal 3 3 2 3 2 3 3 4" xfId="15962"/>
    <cellStyle name="Normal 3 3 2 3 2 3 4" xfId="3222"/>
    <cellStyle name="Normal 3 3 2 3 2 3 4 2" xfId="8504"/>
    <cellStyle name="Normal 3 3 2 3 2 3 4 2 2" xfId="15967"/>
    <cellStyle name="Normal 3 3 2 3 2 3 4 3" xfId="15966"/>
    <cellStyle name="Normal 3 3 2 3 2 3 5" xfId="5863"/>
    <cellStyle name="Normal 3 3 2 3 2 3 5 2" xfId="15968"/>
    <cellStyle name="Normal 3 3 2 3 2 3 6" xfId="15953"/>
    <cellStyle name="Normal 3 3 2 3 2 4" xfId="933"/>
    <cellStyle name="Normal 3 3 2 3 2 4 2" xfId="2165"/>
    <cellStyle name="Normal 3 3 2 3 2 4 2 2" xfId="4807"/>
    <cellStyle name="Normal 3 3 2 3 2 4 2 2 2" xfId="10088"/>
    <cellStyle name="Normal 3 3 2 3 2 4 2 2 2 2" xfId="15972"/>
    <cellStyle name="Normal 3 3 2 3 2 4 2 2 3" xfId="15971"/>
    <cellStyle name="Normal 3 3 2 3 2 4 2 3" xfId="7447"/>
    <cellStyle name="Normal 3 3 2 3 2 4 2 3 2" xfId="15973"/>
    <cellStyle name="Normal 3 3 2 3 2 4 2 4" xfId="15970"/>
    <cellStyle name="Normal 3 3 2 3 2 4 3" xfId="3575"/>
    <cellStyle name="Normal 3 3 2 3 2 4 3 2" xfId="8856"/>
    <cellStyle name="Normal 3 3 2 3 2 4 3 2 2" xfId="15975"/>
    <cellStyle name="Normal 3 3 2 3 2 4 3 3" xfId="15974"/>
    <cellStyle name="Normal 3 3 2 3 2 4 4" xfId="6215"/>
    <cellStyle name="Normal 3 3 2 3 2 4 4 2" xfId="15976"/>
    <cellStyle name="Normal 3 3 2 3 2 4 5" xfId="15969"/>
    <cellStyle name="Normal 3 3 2 3 2 5" xfId="1461"/>
    <cellStyle name="Normal 3 3 2 3 2 5 2" xfId="4103"/>
    <cellStyle name="Normal 3 3 2 3 2 5 2 2" xfId="9384"/>
    <cellStyle name="Normal 3 3 2 3 2 5 2 2 2" xfId="15979"/>
    <cellStyle name="Normal 3 3 2 3 2 5 2 3" xfId="15978"/>
    <cellStyle name="Normal 3 3 2 3 2 5 3" xfId="6743"/>
    <cellStyle name="Normal 3 3 2 3 2 5 3 2" xfId="15980"/>
    <cellStyle name="Normal 3 3 2 3 2 5 4" xfId="15977"/>
    <cellStyle name="Normal 3 3 2 3 2 6" xfId="2693"/>
    <cellStyle name="Normal 3 3 2 3 2 6 2" xfId="5335"/>
    <cellStyle name="Normal 3 3 2 3 2 6 2 2" xfId="10616"/>
    <cellStyle name="Normal 3 3 2 3 2 6 2 2 2" xfId="15983"/>
    <cellStyle name="Normal 3 3 2 3 2 6 2 3" xfId="15982"/>
    <cellStyle name="Normal 3 3 2 3 2 6 3" xfId="7975"/>
    <cellStyle name="Normal 3 3 2 3 2 6 3 2" xfId="15984"/>
    <cellStyle name="Normal 3 3 2 3 2 6 4" xfId="15981"/>
    <cellStyle name="Normal 3 3 2 3 2 7" xfId="2870"/>
    <cellStyle name="Normal 3 3 2 3 2 7 2" xfId="8152"/>
    <cellStyle name="Normal 3 3 2 3 2 7 2 2" xfId="15986"/>
    <cellStyle name="Normal 3 3 2 3 2 7 3" xfId="15985"/>
    <cellStyle name="Normal 3 3 2 3 2 8" xfId="5511"/>
    <cellStyle name="Normal 3 3 2 3 2 8 2" xfId="15987"/>
    <cellStyle name="Normal 3 3 2 3 2 9" xfId="15928"/>
    <cellStyle name="Normal 3 3 2 3 3" xfId="321"/>
    <cellStyle name="Normal 3 3 2 3 3 2" xfId="670"/>
    <cellStyle name="Normal 3 3 2 3 3 2 2" xfId="1902"/>
    <cellStyle name="Normal 3 3 2 3 3 2 2 2" xfId="4544"/>
    <cellStyle name="Normal 3 3 2 3 3 2 2 2 2" xfId="9825"/>
    <cellStyle name="Normal 3 3 2 3 3 2 2 2 2 2" xfId="15992"/>
    <cellStyle name="Normal 3 3 2 3 3 2 2 2 3" xfId="15991"/>
    <cellStyle name="Normal 3 3 2 3 3 2 2 3" xfId="7184"/>
    <cellStyle name="Normal 3 3 2 3 3 2 2 3 2" xfId="15993"/>
    <cellStyle name="Normal 3 3 2 3 3 2 2 4" xfId="15990"/>
    <cellStyle name="Normal 3 3 2 3 3 2 3" xfId="3312"/>
    <cellStyle name="Normal 3 3 2 3 3 2 3 2" xfId="8593"/>
    <cellStyle name="Normal 3 3 2 3 3 2 3 2 2" xfId="15995"/>
    <cellStyle name="Normal 3 3 2 3 3 2 3 3" xfId="15994"/>
    <cellStyle name="Normal 3 3 2 3 3 2 4" xfId="5952"/>
    <cellStyle name="Normal 3 3 2 3 3 2 4 2" xfId="15996"/>
    <cellStyle name="Normal 3 3 2 3 3 2 5" xfId="15989"/>
    <cellStyle name="Normal 3 3 2 3 3 3" xfId="1022"/>
    <cellStyle name="Normal 3 3 2 3 3 3 2" xfId="2254"/>
    <cellStyle name="Normal 3 3 2 3 3 3 2 2" xfId="4896"/>
    <cellStyle name="Normal 3 3 2 3 3 3 2 2 2" xfId="10177"/>
    <cellStyle name="Normal 3 3 2 3 3 3 2 2 2 2" xfId="16000"/>
    <cellStyle name="Normal 3 3 2 3 3 3 2 2 3" xfId="15999"/>
    <cellStyle name="Normal 3 3 2 3 3 3 2 3" xfId="7536"/>
    <cellStyle name="Normal 3 3 2 3 3 3 2 3 2" xfId="16001"/>
    <cellStyle name="Normal 3 3 2 3 3 3 2 4" xfId="15998"/>
    <cellStyle name="Normal 3 3 2 3 3 3 3" xfId="3664"/>
    <cellStyle name="Normal 3 3 2 3 3 3 3 2" xfId="8945"/>
    <cellStyle name="Normal 3 3 2 3 3 3 3 2 2" xfId="16003"/>
    <cellStyle name="Normal 3 3 2 3 3 3 3 3" xfId="16002"/>
    <cellStyle name="Normal 3 3 2 3 3 3 4" xfId="6304"/>
    <cellStyle name="Normal 3 3 2 3 3 3 4 2" xfId="16004"/>
    <cellStyle name="Normal 3 3 2 3 3 3 5" xfId="15997"/>
    <cellStyle name="Normal 3 3 2 3 3 4" xfId="1550"/>
    <cellStyle name="Normal 3 3 2 3 3 4 2" xfId="4192"/>
    <cellStyle name="Normal 3 3 2 3 3 4 2 2" xfId="9473"/>
    <cellStyle name="Normal 3 3 2 3 3 4 2 2 2" xfId="16007"/>
    <cellStyle name="Normal 3 3 2 3 3 4 2 3" xfId="16006"/>
    <cellStyle name="Normal 3 3 2 3 3 4 3" xfId="6832"/>
    <cellStyle name="Normal 3 3 2 3 3 4 3 2" xfId="16008"/>
    <cellStyle name="Normal 3 3 2 3 3 4 4" xfId="16005"/>
    <cellStyle name="Normal 3 3 2 3 3 5" xfId="2959"/>
    <cellStyle name="Normal 3 3 2 3 3 5 2" xfId="8241"/>
    <cellStyle name="Normal 3 3 2 3 3 5 2 2" xfId="16010"/>
    <cellStyle name="Normal 3 3 2 3 3 5 3" xfId="16009"/>
    <cellStyle name="Normal 3 3 2 3 3 6" xfId="5600"/>
    <cellStyle name="Normal 3 3 2 3 3 6 2" xfId="16011"/>
    <cellStyle name="Normal 3 3 2 3 3 7" xfId="15988"/>
    <cellStyle name="Normal 3 3 2 3 4" xfId="495"/>
    <cellStyle name="Normal 3 3 2 3 4 2" xfId="1198"/>
    <cellStyle name="Normal 3 3 2 3 4 2 2" xfId="2430"/>
    <cellStyle name="Normal 3 3 2 3 4 2 2 2" xfId="5072"/>
    <cellStyle name="Normal 3 3 2 3 4 2 2 2 2" xfId="10353"/>
    <cellStyle name="Normal 3 3 2 3 4 2 2 2 2 2" xfId="16016"/>
    <cellStyle name="Normal 3 3 2 3 4 2 2 2 3" xfId="16015"/>
    <cellStyle name="Normal 3 3 2 3 4 2 2 3" xfId="7712"/>
    <cellStyle name="Normal 3 3 2 3 4 2 2 3 2" xfId="16017"/>
    <cellStyle name="Normal 3 3 2 3 4 2 2 4" xfId="16014"/>
    <cellStyle name="Normal 3 3 2 3 4 2 3" xfId="3840"/>
    <cellStyle name="Normal 3 3 2 3 4 2 3 2" xfId="9121"/>
    <cellStyle name="Normal 3 3 2 3 4 2 3 2 2" xfId="16019"/>
    <cellStyle name="Normal 3 3 2 3 4 2 3 3" xfId="16018"/>
    <cellStyle name="Normal 3 3 2 3 4 2 4" xfId="6480"/>
    <cellStyle name="Normal 3 3 2 3 4 2 4 2" xfId="16020"/>
    <cellStyle name="Normal 3 3 2 3 4 2 5" xfId="16013"/>
    <cellStyle name="Normal 3 3 2 3 4 3" xfId="1726"/>
    <cellStyle name="Normal 3 3 2 3 4 3 2" xfId="4368"/>
    <cellStyle name="Normal 3 3 2 3 4 3 2 2" xfId="9649"/>
    <cellStyle name="Normal 3 3 2 3 4 3 2 2 2" xfId="16023"/>
    <cellStyle name="Normal 3 3 2 3 4 3 2 3" xfId="16022"/>
    <cellStyle name="Normal 3 3 2 3 4 3 3" xfId="7008"/>
    <cellStyle name="Normal 3 3 2 3 4 3 3 2" xfId="16024"/>
    <cellStyle name="Normal 3 3 2 3 4 3 4" xfId="16021"/>
    <cellStyle name="Normal 3 3 2 3 4 4" xfId="3135"/>
    <cellStyle name="Normal 3 3 2 3 4 4 2" xfId="8417"/>
    <cellStyle name="Normal 3 3 2 3 4 4 2 2" xfId="16026"/>
    <cellStyle name="Normal 3 3 2 3 4 4 3" xfId="16025"/>
    <cellStyle name="Normal 3 3 2 3 4 5" xfId="5776"/>
    <cellStyle name="Normal 3 3 2 3 4 5 2" xfId="16027"/>
    <cellStyle name="Normal 3 3 2 3 4 6" xfId="16012"/>
    <cellStyle name="Normal 3 3 2 3 5" xfId="846"/>
    <cellStyle name="Normal 3 3 2 3 5 2" xfId="2078"/>
    <cellStyle name="Normal 3 3 2 3 5 2 2" xfId="4720"/>
    <cellStyle name="Normal 3 3 2 3 5 2 2 2" xfId="10001"/>
    <cellStyle name="Normal 3 3 2 3 5 2 2 2 2" xfId="16031"/>
    <cellStyle name="Normal 3 3 2 3 5 2 2 3" xfId="16030"/>
    <cellStyle name="Normal 3 3 2 3 5 2 3" xfId="7360"/>
    <cellStyle name="Normal 3 3 2 3 5 2 3 2" xfId="16032"/>
    <cellStyle name="Normal 3 3 2 3 5 2 4" xfId="16029"/>
    <cellStyle name="Normal 3 3 2 3 5 3" xfId="3488"/>
    <cellStyle name="Normal 3 3 2 3 5 3 2" xfId="8769"/>
    <cellStyle name="Normal 3 3 2 3 5 3 2 2" xfId="16034"/>
    <cellStyle name="Normal 3 3 2 3 5 3 3" xfId="16033"/>
    <cellStyle name="Normal 3 3 2 3 5 4" xfId="6128"/>
    <cellStyle name="Normal 3 3 2 3 5 4 2" xfId="16035"/>
    <cellStyle name="Normal 3 3 2 3 5 5" xfId="16028"/>
    <cellStyle name="Normal 3 3 2 3 6" xfId="1374"/>
    <cellStyle name="Normal 3 3 2 3 6 2" xfId="4016"/>
    <cellStyle name="Normal 3 3 2 3 6 2 2" xfId="9297"/>
    <cellStyle name="Normal 3 3 2 3 6 2 2 2" xfId="16038"/>
    <cellStyle name="Normal 3 3 2 3 6 2 3" xfId="16037"/>
    <cellStyle name="Normal 3 3 2 3 6 3" xfId="6656"/>
    <cellStyle name="Normal 3 3 2 3 6 3 2" xfId="16039"/>
    <cellStyle name="Normal 3 3 2 3 6 4" xfId="16036"/>
    <cellStyle name="Normal 3 3 2 3 7" xfId="2606"/>
    <cellStyle name="Normal 3 3 2 3 7 2" xfId="5248"/>
    <cellStyle name="Normal 3 3 2 3 7 2 2" xfId="10529"/>
    <cellStyle name="Normal 3 3 2 3 7 2 2 2" xfId="16042"/>
    <cellStyle name="Normal 3 3 2 3 7 2 3" xfId="16041"/>
    <cellStyle name="Normal 3 3 2 3 7 3" xfId="7888"/>
    <cellStyle name="Normal 3 3 2 3 7 3 2" xfId="16043"/>
    <cellStyle name="Normal 3 3 2 3 7 4" xfId="16040"/>
    <cellStyle name="Normal 3 3 2 3 8" xfId="2783"/>
    <cellStyle name="Normal 3 3 2 3 8 2" xfId="8065"/>
    <cellStyle name="Normal 3 3 2 3 8 2 2" xfId="16045"/>
    <cellStyle name="Normal 3 3 2 3 8 3" xfId="16044"/>
    <cellStyle name="Normal 3 3 2 3 9" xfId="5424"/>
    <cellStyle name="Normal 3 3 2 3 9 2" xfId="16046"/>
    <cellStyle name="Normal 3 3 2 4" xfId="193"/>
    <cellStyle name="Normal 3 3 2 4 2" xfId="378"/>
    <cellStyle name="Normal 3 3 2 4 2 2" xfId="727"/>
    <cellStyle name="Normal 3 3 2 4 2 2 2" xfId="1959"/>
    <cellStyle name="Normal 3 3 2 4 2 2 2 2" xfId="4601"/>
    <cellStyle name="Normal 3 3 2 4 2 2 2 2 2" xfId="9882"/>
    <cellStyle name="Normal 3 3 2 4 2 2 2 2 2 2" xfId="16052"/>
    <cellStyle name="Normal 3 3 2 4 2 2 2 2 3" xfId="16051"/>
    <cellStyle name="Normal 3 3 2 4 2 2 2 3" xfId="7241"/>
    <cellStyle name="Normal 3 3 2 4 2 2 2 3 2" xfId="16053"/>
    <cellStyle name="Normal 3 3 2 4 2 2 2 4" xfId="16050"/>
    <cellStyle name="Normal 3 3 2 4 2 2 3" xfId="3369"/>
    <cellStyle name="Normal 3 3 2 4 2 2 3 2" xfId="8650"/>
    <cellStyle name="Normal 3 3 2 4 2 2 3 2 2" xfId="16055"/>
    <cellStyle name="Normal 3 3 2 4 2 2 3 3" xfId="16054"/>
    <cellStyle name="Normal 3 3 2 4 2 2 4" xfId="6009"/>
    <cellStyle name="Normal 3 3 2 4 2 2 4 2" xfId="16056"/>
    <cellStyle name="Normal 3 3 2 4 2 2 5" xfId="16049"/>
    <cellStyle name="Normal 3 3 2 4 2 3" xfId="1079"/>
    <cellStyle name="Normal 3 3 2 4 2 3 2" xfId="2311"/>
    <cellStyle name="Normal 3 3 2 4 2 3 2 2" xfId="4953"/>
    <cellStyle name="Normal 3 3 2 4 2 3 2 2 2" xfId="10234"/>
    <cellStyle name="Normal 3 3 2 4 2 3 2 2 2 2" xfId="16060"/>
    <cellStyle name="Normal 3 3 2 4 2 3 2 2 3" xfId="16059"/>
    <cellStyle name="Normal 3 3 2 4 2 3 2 3" xfId="7593"/>
    <cellStyle name="Normal 3 3 2 4 2 3 2 3 2" xfId="16061"/>
    <cellStyle name="Normal 3 3 2 4 2 3 2 4" xfId="16058"/>
    <cellStyle name="Normal 3 3 2 4 2 3 3" xfId="3721"/>
    <cellStyle name="Normal 3 3 2 4 2 3 3 2" xfId="9002"/>
    <cellStyle name="Normal 3 3 2 4 2 3 3 2 2" xfId="16063"/>
    <cellStyle name="Normal 3 3 2 4 2 3 3 3" xfId="16062"/>
    <cellStyle name="Normal 3 3 2 4 2 3 4" xfId="6361"/>
    <cellStyle name="Normal 3 3 2 4 2 3 4 2" xfId="16064"/>
    <cellStyle name="Normal 3 3 2 4 2 3 5" xfId="16057"/>
    <cellStyle name="Normal 3 3 2 4 2 4" xfId="1607"/>
    <cellStyle name="Normal 3 3 2 4 2 4 2" xfId="4249"/>
    <cellStyle name="Normal 3 3 2 4 2 4 2 2" xfId="9530"/>
    <cellStyle name="Normal 3 3 2 4 2 4 2 2 2" xfId="16067"/>
    <cellStyle name="Normal 3 3 2 4 2 4 2 3" xfId="16066"/>
    <cellStyle name="Normal 3 3 2 4 2 4 3" xfId="6889"/>
    <cellStyle name="Normal 3 3 2 4 2 4 3 2" xfId="16068"/>
    <cellStyle name="Normal 3 3 2 4 2 4 4" xfId="16065"/>
    <cellStyle name="Normal 3 3 2 4 2 5" xfId="3016"/>
    <cellStyle name="Normal 3 3 2 4 2 5 2" xfId="8298"/>
    <cellStyle name="Normal 3 3 2 4 2 5 2 2" xfId="16070"/>
    <cellStyle name="Normal 3 3 2 4 2 5 3" xfId="16069"/>
    <cellStyle name="Normal 3 3 2 4 2 6" xfId="5657"/>
    <cellStyle name="Normal 3 3 2 4 2 6 2" xfId="16071"/>
    <cellStyle name="Normal 3 3 2 4 2 7" xfId="16048"/>
    <cellStyle name="Normal 3 3 2 4 3" xfId="551"/>
    <cellStyle name="Normal 3 3 2 4 3 2" xfId="1255"/>
    <cellStyle name="Normal 3 3 2 4 3 2 2" xfId="2487"/>
    <cellStyle name="Normal 3 3 2 4 3 2 2 2" xfId="5129"/>
    <cellStyle name="Normal 3 3 2 4 3 2 2 2 2" xfId="10410"/>
    <cellStyle name="Normal 3 3 2 4 3 2 2 2 2 2" xfId="16076"/>
    <cellStyle name="Normal 3 3 2 4 3 2 2 2 3" xfId="16075"/>
    <cellStyle name="Normal 3 3 2 4 3 2 2 3" xfId="7769"/>
    <cellStyle name="Normal 3 3 2 4 3 2 2 3 2" xfId="16077"/>
    <cellStyle name="Normal 3 3 2 4 3 2 2 4" xfId="16074"/>
    <cellStyle name="Normal 3 3 2 4 3 2 3" xfId="3897"/>
    <cellStyle name="Normal 3 3 2 4 3 2 3 2" xfId="9178"/>
    <cellStyle name="Normal 3 3 2 4 3 2 3 2 2" xfId="16079"/>
    <cellStyle name="Normal 3 3 2 4 3 2 3 3" xfId="16078"/>
    <cellStyle name="Normal 3 3 2 4 3 2 4" xfId="6537"/>
    <cellStyle name="Normal 3 3 2 4 3 2 4 2" xfId="16080"/>
    <cellStyle name="Normal 3 3 2 4 3 2 5" xfId="16073"/>
    <cellStyle name="Normal 3 3 2 4 3 3" xfId="1783"/>
    <cellStyle name="Normal 3 3 2 4 3 3 2" xfId="4425"/>
    <cellStyle name="Normal 3 3 2 4 3 3 2 2" xfId="9706"/>
    <cellStyle name="Normal 3 3 2 4 3 3 2 2 2" xfId="16083"/>
    <cellStyle name="Normal 3 3 2 4 3 3 2 3" xfId="16082"/>
    <cellStyle name="Normal 3 3 2 4 3 3 3" xfId="7065"/>
    <cellStyle name="Normal 3 3 2 4 3 3 3 2" xfId="16084"/>
    <cellStyle name="Normal 3 3 2 4 3 3 4" xfId="16081"/>
    <cellStyle name="Normal 3 3 2 4 3 4" xfId="3192"/>
    <cellStyle name="Normal 3 3 2 4 3 4 2" xfId="8474"/>
    <cellStyle name="Normal 3 3 2 4 3 4 2 2" xfId="16086"/>
    <cellStyle name="Normal 3 3 2 4 3 4 3" xfId="16085"/>
    <cellStyle name="Normal 3 3 2 4 3 5" xfId="5833"/>
    <cellStyle name="Normal 3 3 2 4 3 5 2" xfId="16087"/>
    <cellStyle name="Normal 3 3 2 4 3 6" xfId="16072"/>
    <cellStyle name="Normal 3 3 2 4 4" xfId="903"/>
    <cellStyle name="Normal 3 3 2 4 4 2" xfId="2135"/>
    <cellStyle name="Normal 3 3 2 4 4 2 2" xfId="4777"/>
    <cellStyle name="Normal 3 3 2 4 4 2 2 2" xfId="10058"/>
    <cellStyle name="Normal 3 3 2 4 4 2 2 2 2" xfId="16091"/>
    <cellStyle name="Normal 3 3 2 4 4 2 2 3" xfId="16090"/>
    <cellStyle name="Normal 3 3 2 4 4 2 3" xfId="7417"/>
    <cellStyle name="Normal 3 3 2 4 4 2 3 2" xfId="16092"/>
    <cellStyle name="Normal 3 3 2 4 4 2 4" xfId="16089"/>
    <cellStyle name="Normal 3 3 2 4 4 3" xfId="3545"/>
    <cellStyle name="Normal 3 3 2 4 4 3 2" xfId="8826"/>
    <cellStyle name="Normal 3 3 2 4 4 3 2 2" xfId="16094"/>
    <cellStyle name="Normal 3 3 2 4 4 3 3" xfId="16093"/>
    <cellStyle name="Normal 3 3 2 4 4 4" xfId="6185"/>
    <cellStyle name="Normal 3 3 2 4 4 4 2" xfId="16095"/>
    <cellStyle name="Normal 3 3 2 4 4 5" xfId="16088"/>
    <cellStyle name="Normal 3 3 2 4 5" xfId="1431"/>
    <cellStyle name="Normal 3 3 2 4 5 2" xfId="4073"/>
    <cellStyle name="Normal 3 3 2 4 5 2 2" xfId="9354"/>
    <cellStyle name="Normal 3 3 2 4 5 2 2 2" xfId="16098"/>
    <cellStyle name="Normal 3 3 2 4 5 2 3" xfId="16097"/>
    <cellStyle name="Normal 3 3 2 4 5 3" xfId="6713"/>
    <cellStyle name="Normal 3 3 2 4 5 3 2" xfId="16099"/>
    <cellStyle name="Normal 3 3 2 4 5 4" xfId="16096"/>
    <cellStyle name="Normal 3 3 2 4 6" xfId="2663"/>
    <cellStyle name="Normal 3 3 2 4 6 2" xfId="5305"/>
    <cellStyle name="Normal 3 3 2 4 6 2 2" xfId="10586"/>
    <cellStyle name="Normal 3 3 2 4 6 2 2 2" xfId="16102"/>
    <cellStyle name="Normal 3 3 2 4 6 2 3" xfId="16101"/>
    <cellStyle name="Normal 3 3 2 4 6 3" xfId="7945"/>
    <cellStyle name="Normal 3 3 2 4 6 3 2" xfId="16103"/>
    <cellStyle name="Normal 3 3 2 4 6 4" xfId="16100"/>
    <cellStyle name="Normal 3 3 2 4 7" xfId="2840"/>
    <cellStyle name="Normal 3 3 2 4 7 2" xfId="8122"/>
    <cellStyle name="Normal 3 3 2 4 7 2 2" xfId="16105"/>
    <cellStyle name="Normal 3 3 2 4 7 3" xfId="16104"/>
    <cellStyle name="Normal 3 3 2 4 8" xfId="5481"/>
    <cellStyle name="Normal 3 3 2 4 8 2" xfId="16106"/>
    <cellStyle name="Normal 3 3 2 4 9" xfId="16047"/>
    <cellStyle name="Normal 3 3 2 5" xfId="290"/>
    <cellStyle name="Normal 3 3 2 5 2" xfId="638"/>
    <cellStyle name="Normal 3 3 2 5 2 2" xfId="1870"/>
    <cellStyle name="Normal 3 3 2 5 2 2 2" xfId="4512"/>
    <cellStyle name="Normal 3 3 2 5 2 2 2 2" xfId="9793"/>
    <cellStyle name="Normal 3 3 2 5 2 2 2 2 2" xfId="16111"/>
    <cellStyle name="Normal 3 3 2 5 2 2 2 3" xfId="16110"/>
    <cellStyle name="Normal 3 3 2 5 2 2 3" xfId="7152"/>
    <cellStyle name="Normal 3 3 2 5 2 2 3 2" xfId="16112"/>
    <cellStyle name="Normal 3 3 2 5 2 2 4" xfId="16109"/>
    <cellStyle name="Normal 3 3 2 5 2 3" xfId="3280"/>
    <cellStyle name="Normal 3 3 2 5 2 3 2" xfId="8561"/>
    <cellStyle name="Normal 3 3 2 5 2 3 2 2" xfId="16114"/>
    <cellStyle name="Normal 3 3 2 5 2 3 3" xfId="16113"/>
    <cellStyle name="Normal 3 3 2 5 2 4" xfId="5920"/>
    <cellStyle name="Normal 3 3 2 5 2 4 2" xfId="16115"/>
    <cellStyle name="Normal 3 3 2 5 2 5" xfId="16108"/>
    <cellStyle name="Normal 3 3 2 5 3" xfId="990"/>
    <cellStyle name="Normal 3 3 2 5 3 2" xfId="2222"/>
    <cellStyle name="Normal 3 3 2 5 3 2 2" xfId="4864"/>
    <cellStyle name="Normal 3 3 2 5 3 2 2 2" xfId="10145"/>
    <cellStyle name="Normal 3 3 2 5 3 2 2 2 2" xfId="16119"/>
    <cellStyle name="Normal 3 3 2 5 3 2 2 3" xfId="16118"/>
    <cellStyle name="Normal 3 3 2 5 3 2 3" xfId="7504"/>
    <cellStyle name="Normal 3 3 2 5 3 2 3 2" xfId="16120"/>
    <cellStyle name="Normal 3 3 2 5 3 2 4" xfId="16117"/>
    <cellStyle name="Normal 3 3 2 5 3 3" xfId="3632"/>
    <cellStyle name="Normal 3 3 2 5 3 3 2" xfId="8913"/>
    <cellStyle name="Normal 3 3 2 5 3 3 2 2" xfId="16122"/>
    <cellStyle name="Normal 3 3 2 5 3 3 3" xfId="16121"/>
    <cellStyle name="Normal 3 3 2 5 3 4" xfId="6272"/>
    <cellStyle name="Normal 3 3 2 5 3 4 2" xfId="16123"/>
    <cellStyle name="Normal 3 3 2 5 3 5" xfId="16116"/>
    <cellStyle name="Normal 3 3 2 5 4" xfId="1518"/>
    <cellStyle name="Normal 3 3 2 5 4 2" xfId="4160"/>
    <cellStyle name="Normal 3 3 2 5 4 2 2" xfId="9441"/>
    <cellStyle name="Normal 3 3 2 5 4 2 2 2" xfId="16126"/>
    <cellStyle name="Normal 3 3 2 5 4 2 3" xfId="16125"/>
    <cellStyle name="Normal 3 3 2 5 4 3" xfId="6800"/>
    <cellStyle name="Normal 3 3 2 5 4 3 2" xfId="16127"/>
    <cellStyle name="Normal 3 3 2 5 4 4" xfId="16124"/>
    <cellStyle name="Normal 3 3 2 5 5" xfId="2927"/>
    <cellStyle name="Normal 3 3 2 5 5 2" xfId="8209"/>
    <cellStyle name="Normal 3 3 2 5 5 2 2" xfId="16129"/>
    <cellStyle name="Normal 3 3 2 5 5 3" xfId="16128"/>
    <cellStyle name="Normal 3 3 2 5 6" xfId="5568"/>
    <cellStyle name="Normal 3 3 2 5 6 2" xfId="16130"/>
    <cellStyle name="Normal 3 3 2 5 7" xfId="16107"/>
    <cellStyle name="Normal 3 3 2 6" xfId="465"/>
    <cellStyle name="Normal 3 3 2 6 2" xfId="1166"/>
    <cellStyle name="Normal 3 3 2 6 2 2" xfId="2398"/>
    <cellStyle name="Normal 3 3 2 6 2 2 2" xfId="5040"/>
    <cellStyle name="Normal 3 3 2 6 2 2 2 2" xfId="10321"/>
    <cellStyle name="Normal 3 3 2 6 2 2 2 2 2" xfId="16135"/>
    <cellStyle name="Normal 3 3 2 6 2 2 2 3" xfId="16134"/>
    <cellStyle name="Normal 3 3 2 6 2 2 3" xfId="7680"/>
    <cellStyle name="Normal 3 3 2 6 2 2 3 2" xfId="16136"/>
    <cellStyle name="Normal 3 3 2 6 2 2 4" xfId="16133"/>
    <cellStyle name="Normal 3 3 2 6 2 3" xfId="3808"/>
    <cellStyle name="Normal 3 3 2 6 2 3 2" xfId="9089"/>
    <cellStyle name="Normal 3 3 2 6 2 3 2 2" xfId="16138"/>
    <cellStyle name="Normal 3 3 2 6 2 3 3" xfId="16137"/>
    <cellStyle name="Normal 3 3 2 6 2 4" xfId="6448"/>
    <cellStyle name="Normal 3 3 2 6 2 4 2" xfId="16139"/>
    <cellStyle name="Normal 3 3 2 6 2 5" xfId="16132"/>
    <cellStyle name="Normal 3 3 2 6 3" xfId="1694"/>
    <cellStyle name="Normal 3 3 2 6 3 2" xfId="4336"/>
    <cellStyle name="Normal 3 3 2 6 3 2 2" xfId="9617"/>
    <cellStyle name="Normal 3 3 2 6 3 2 2 2" xfId="16142"/>
    <cellStyle name="Normal 3 3 2 6 3 2 3" xfId="16141"/>
    <cellStyle name="Normal 3 3 2 6 3 3" xfId="6976"/>
    <cellStyle name="Normal 3 3 2 6 3 3 2" xfId="16143"/>
    <cellStyle name="Normal 3 3 2 6 3 4" xfId="16140"/>
    <cellStyle name="Normal 3 3 2 6 4" xfId="3103"/>
    <cellStyle name="Normal 3 3 2 6 4 2" xfId="8385"/>
    <cellStyle name="Normal 3 3 2 6 4 2 2" xfId="16145"/>
    <cellStyle name="Normal 3 3 2 6 4 3" xfId="16144"/>
    <cellStyle name="Normal 3 3 2 6 5" xfId="5744"/>
    <cellStyle name="Normal 3 3 2 6 5 2" xfId="16146"/>
    <cellStyle name="Normal 3 3 2 6 6" xfId="16131"/>
    <cellStyle name="Normal 3 3 2 7" xfId="814"/>
    <cellStyle name="Normal 3 3 2 7 2" xfId="2046"/>
    <cellStyle name="Normal 3 3 2 7 2 2" xfId="4688"/>
    <cellStyle name="Normal 3 3 2 7 2 2 2" xfId="9969"/>
    <cellStyle name="Normal 3 3 2 7 2 2 2 2" xfId="16150"/>
    <cellStyle name="Normal 3 3 2 7 2 2 3" xfId="16149"/>
    <cellStyle name="Normal 3 3 2 7 2 3" xfId="7328"/>
    <cellStyle name="Normal 3 3 2 7 2 3 2" xfId="16151"/>
    <cellStyle name="Normal 3 3 2 7 2 4" xfId="16148"/>
    <cellStyle name="Normal 3 3 2 7 3" xfId="3456"/>
    <cellStyle name="Normal 3 3 2 7 3 2" xfId="8737"/>
    <cellStyle name="Normal 3 3 2 7 3 2 2" xfId="16153"/>
    <cellStyle name="Normal 3 3 2 7 3 3" xfId="16152"/>
    <cellStyle name="Normal 3 3 2 7 4" xfId="6096"/>
    <cellStyle name="Normal 3 3 2 7 4 2" xfId="16154"/>
    <cellStyle name="Normal 3 3 2 7 5" xfId="16147"/>
    <cellStyle name="Normal 3 3 2 8" xfId="1342"/>
    <cellStyle name="Normal 3 3 2 8 2" xfId="3984"/>
    <cellStyle name="Normal 3 3 2 8 2 2" xfId="9265"/>
    <cellStyle name="Normal 3 3 2 8 2 2 2" xfId="16157"/>
    <cellStyle name="Normal 3 3 2 8 2 3" xfId="16156"/>
    <cellStyle name="Normal 3 3 2 8 3" xfId="6624"/>
    <cellStyle name="Normal 3 3 2 8 3 2" xfId="16158"/>
    <cellStyle name="Normal 3 3 2 8 4" xfId="16155"/>
    <cellStyle name="Normal 3 3 2 9" xfId="2574"/>
    <cellStyle name="Normal 3 3 2 9 2" xfId="5216"/>
    <cellStyle name="Normal 3 3 2 9 2 2" xfId="10497"/>
    <cellStyle name="Normal 3 3 2 9 2 2 2" xfId="16161"/>
    <cellStyle name="Normal 3 3 2 9 2 3" xfId="16160"/>
    <cellStyle name="Normal 3 3 2 9 3" xfId="7856"/>
    <cellStyle name="Normal 3 3 2 9 3 2" xfId="16162"/>
    <cellStyle name="Normal 3 3 2 9 4" xfId="16159"/>
    <cellStyle name="Normal 3 3 3" xfId="117"/>
    <cellStyle name="Normal 3 3 3 10" xfId="16163"/>
    <cellStyle name="Normal 3 3 3 2" xfId="202"/>
    <cellStyle name="Normal 3 3 3 2 2" xfId="386"/>
    <cellStyle name="Normal 3 3 3 2 2 2" xfId="735"/>
    <cellStyle name="Normal 3 3 3 2 2 2 2" xfId="1967"/>
    <cellStyle name="Normal 3 3 3 2 2 2 2 2" xfId="4609"/>
    <cellStyle name="Normal 3 3 3 2 2 2 2 2 2" xfId="9890"/>
    <cellStyle name="Normal 3 3 3 2 2 2 2 2 2 2" xfId="16169"/>
    <cellStyle name="Normal 3 3 3 2 2 2 2 2 3" xfId="16168"/>
    <cellStyle name="Normal 3 3 3 2 2 2 2 3" xfId="7249"/>
    <cellStyle name="Normal 3 3 3 2 2 2 2 3 2" xfId="16170"/>
    <cellStyle name="Normal 3 3 3 2 2 2 2 4" xfId="16167"/>
    <cellStyle name="Normal 3 3 3 2 2 2 3" xfId="3377"/>
    <cellStyle name="Normal 3 3 3 2 2 2 3 2" xfId="8658"/>
    <cellStyle name="Normal 3 3 3 2 2 2 3 2 2" xfId="16172"/>
    <cellStyle name="Normal 3 3 3 2 2 2 3 3" xfId="16171"/>
    <cellStyle name="Normal 3 3 3 2 2 2 4" xfId="6017"/>
    <cellStyle name="Normal 3 3 3 2 2 2 4 2" xfId="16173"/>
    <cellStyle name="Normal 3 3 3 2 2 2 5" xfId="16166"/>
    <cellStyle name="Normal 3 3 3 2 2 3" xfId="1087"/>
    <cellStyle name="Normal 3 3 3 2 2 3 2" xfId="2319"/>
    <cellStyle name="Normal 3 3 3 2 2 3 2 2" xfId="4961"/>
    <cellStyle name="Normal 3 3 3 2 2 3 2 2 2" xfId="10242"/>
    <cellStyle name="Normal 3 3 3 2 2 3 2 2 2 2" xfId="16177"/>
    <cellStyle name="Normal 3 3 3 2 2 3 2 2 3" xfId="16176"/>
    <cellStyle name="Normal 3 3 3 2 2 3 2 3" xfId="7601"/>
    <cellStyle name="Normal 3 3 3 2 2 3 2 3 2" xfId="16178"/>
    <cellStyle name="Normal 3 3 3 2 2 3 2 4" xfId="16175"/>
    <cellStyle name="Normal 3 3 3 2 2 3 3" xfId="3729"/>
    <cellStyle name="Normal 3 3 3 2 2 3 3 2" xfId="9010"/>
    <cellStyle name="Normal 3 3 3 2 2 3 3 2 2" xfId="16180"/>
    <cellStyle name="Normal 3 3 3 2 2 3 3 3" xfId="16179"/>
    <cellStyle name="Normal 3 3 3 2 2 3 4" xfId="6369"/>
    <cellStyle name="Normal 3 3 3 2 2 3 4 2" xfId="16181"/>
    <cellStyle name="Normal 3 3 3 2 2 3 5" xfId="16174"/>
    <cellStyle name="Normal 3 3 3 2 2 4" xfId="1615"/>
    <cellStyle name="Normal 3 3 3 2 2 4 2" xfId="4257"/>
    <cellStyle name="Normal 3 3 3 2 2 4 2 2" xfId="9538"/>
    <cellStyle name="Normal 3 3 3 2 2 4 2 2 2" xfId="16184"/>
    <cellStyle name="Normal 3 3 3 2 2 4 2 3" xfId="16183"/>
    <cellStyle name="Normal 3 3 3 2 2 4 3" xfId="6897"/>
    <cellStyle name="Normal 3 3 3 2 2 4 3 2" xfId="16185"/>
    <cellStyle name="Normal 3 3 3 2 2 4 4" xfId="16182"/>
    <cellStyle name="Normal 3 3 3 2 2 5" xfId="3024"/>
    <cellStyle name="Normal 3 3 3 2 2 5 2" xfId="8306"/>
    <cellStyle name="Normal 3 3 3 2 2 5 2 2" xfId="16187"/>
    <cellStyle name="Normal 3 3 3 2 2 5 3" xfId="16186"/>
    <cellStyle name="Normal 3 3 3 2 2 6" xfId="5665"/>
    <cellStyle name="Normal 3 3 3 2 2 6 2" xfId="16188"/>
    <cellStyle name="Normal 3 3 3 2 2 7" xfId="16165"/>
    <cellStyle name="Normal 3 3 3 2 3" xfId="558"/>
    <cellStyle name="Normal 3 3 3 2 3 2" xfId="1263"/>
    <cellStyle name="Normal 3 3 3 2 3 2 2" xfId="2495"/>
    <cellStyle name="Normal 3 3 3 2 3 2 2 2" xfId="5137"/>
    <cellStyle name="Normal 3 3 3 2 3 2 2 2 2" xfId="10418"/>
    <cellStyle name="Normal 3 3 3 2 3 2 2 2 2 2" xfId="16193"/>
    <cellStyle name="Normal 3 3 3 2 3 2 2 2 3" xfId="16192"/>
    <cellStyle name="Normal 3 3 3 2 3 2 2 3" xfId="7777"/>
    <cellStyle name="Normal 3 3 3 2 3 2 2 3 2" xfId="16194"/>
    <cellStyle name="Normal 3 3 3 2 3 2 2 4" xfId="16191"/>
    <cellStyle name="Normal 3 3 3 2 3 2 3" xfId="3905"/>
    <cellStyle name="Normal 3 3 3 2 3 2 3 2" xfId="9186"/>
    <cellStyle name="Normal 3 3 3 2 3 2 3 2 2" xfId="16196"/>
    <cellStyle name="Normal 3 3 3 2 3 2 3 3" xfId="16195"/>
    <cellStyle name="Normal 3 3 3 2 3 2 4" xfId="6545"/>
    <cellStyle name="Normal 3 3 3 2 3 2 4 2" xfId="16197"/>
    <cellStyle name="Normal 3 3 3 2 3 2 5" xfId="16190"/>
    <cellStyle name="Normal 3 3 3 2 3 3" xfId="1791"/>
    <cellStyle name="Normal 3 3 3 2 3 3 2" xfId="4433"/>
    <cellStyle name="Normal 3 3 3 2 3 3 2 2" xfId="9714"/>
    <cellStyle name="Normal 3 3 3 2 3 3 2 2 2" xfId="16200"/>
    <cellStyle name="Normal 3 3 3 2 3 3 2 3" xfId="16199"/>
    <cellStyle name="Normal 3 3 3 2 3 3 3" xfId="7073"/>
    <cellStyle name="Normal 3 3 3 2 3 3 3 2" xfId="16201"/>
    <cellStyle name="Normal 3 3 3 2 3 3 4" xfId="16198"/>
    <cellStyle name="Normal 3 3 3 2 3 4" xfId="3200"/>
    <cellStyle name="Normal 3 3 3 2 3 4 2" xfId="8482"/>
    <cellStyle name="Normal 3 3 3 2 3 4 2 2" xfId="16203"/>
    <cellStyle name="Normal 3 3 3 2 3 4 3" xfId="16202"/>
    <cellStyle name="Normal 3 3 3 2 3 5" xfId="5841"/>
    <cellStyle name="Normal 3 3 3 2 3 5 2" xfId="16204"/>
    <cellStyle name="Normal 3 3 3 2 3 6" xfId="16189"/>
    <cellStyle name="Normal 3 3 3 2 4" xfId="911"/>
    <cellStyle name="Normal 3 3 3 2 4 2" xfId="2143"/>
    <cellStyle name="Normal 3 3 3 2 4 2 2" xfId="4785"/>
    <cellStyle name="Normal 3 3 3 2 4 2 2 2" xfId="10066"/>
    <cellStyle name="Normal 3 3 3 2 4 2 2 2 2" xfId="16208"/>
    <cellStyle name="Normal 3 3 3 2 4 2 2 3" xfId="16207"/>
    <cellStyle name="Normal 3 3 3 2 4 2 3" xfId="7425"/>
    <cellStyle name="Normal 3 3 3 2 4 2 3 2" xfId="16209"/>
    <cellStyle name="Normal 3 3 3 2 4 2 4" xfId="16206"/>
    <cellStyle name="Normal 3 3 3 2 4 3" xfId="3553"/>
    <cellStyle name="Normal 3 3 3 2 4 3 2" xfId="8834"/>
    <cellStyle name="Normal 3 3 3 2 4 3 2 2" xfId="16211"/>
    <cellStyle name="Normal 3 3 3 2 4 3 3" xfId="16210"/>
    <cellStyle name="Normal 3 3 3 2 4 4" xfId="6193"/>
    <cellStyle name="Normal 3 3 3 2 4 4 2" xfId="16212"/>
    <cellStyle name="Normal 3 3 3 2 4 5" xfId="16205"/>
    <cellStyle name="Normal 3 3 3 2 5" xfId="1439"/>
    <cellStyle name="Normal 3 3 3 2 5 2" xfId="4081"/>
    <cellStyle name="Normal 3 3 3 2 5 2 2" xfId="9362"/>
    <cellStyle name="Normal 3 3 3 2 5 2 2 2" xfId="16215"/>
    <cellStyle name="Normal 3 3 3 2 5 2 3" xfId="16214"/>
    <cellStyle name="Normal 3 3 3 2 5 3" xfId="6721"/>
    <cellStyle name="Normal 3 3 3 2 5 3 2" xfId="16216"/>
    <cellStyle name="Normal 3 3 3 2 5 4" xfId="16213"/>
    <cellStyle name="Normal 3 3 3 2 6" xfId="2671"/>
    <cellStyle name="Normal 3 3 3 2 6 2" xfId="5313"/>
    <cellStyle name="Normal 3 3 3 2 6 2 2" xfId="10594"/>
    <cellStyle name="Normal 3 3 3 2 6 2 2 2" xfId="16219"/>
    <cellStyle name="Normal 3 3 3 2 6 2 3" xfId="16218"/>
    <cellStyle name="Normal 3 3 3 2 6 3" xfId="7953"/>
    <cellStyle name="Normal 3 3 3 2 6 3 2" xfId="16220"/>
    <cellStyle name="Normal 3 3 3 2 6 4" xfId="16217"/>
    <cellStyle name="Normal 3 3 3 2 7" xfId="2848"/>
    <cellStyle name="Normal 3 3 3 2 7 2" xfId="8130"/>
    <cellStyle name="Normal 3 3 3 2 7 2 2" xfId="16222"/>
    <cellStyle name="Normal 3 3 3 2 7 3" xfId="16221"/>
    <cellStyle name="Normal 3 3 3 2 8" xfId="5489"/>
    <cellStyle name="Normal 3 3 3 2 8 2" xfId="16223"/>
    <cellStyle name="Normal 3 3 3 2 9" xfId="16164"/>
    <cellStyle name="Normal 3 3 3 3" xfId="297"/>
    <cellStyle name="Normal 3 3 3 3 2" xfId="646"/>
    <cellStyle name="Normal 3 3 3 3 2 2" xfId="1878"/>
    <cellStyle name="Normal 3 3 3 3 2 2 2" xfId="4520"/>
    <cellStyle name="Normal 3 3 3 3 2 2 2 2" xfId="9801"/>
    <cellStyle name="Normal 3 3 3 3 2 2 2 2 2" xfId="16228"/>
    <cellStyle name="Normal 3 3 3 3 2 2 2 3" xfId="16227"/>
    <cellStyle name="Normal 3 3 3 3 2 2 3" xfId="7160"/>
    <cellStyle name="Normal 3 3 3 3 2 2 3 2" xfId="16229"/>
    <cellStyle name="Normal 3 3 3 3 2 2 4" xfId="16226"/>
    <cellStyle name="Normal 3 3 3 3 2 3" xfId="3288"/>
    <cellStyle name="Normal 3 3 3 3 2 3 2" xfId="8569"/>
    <cellStyle name="Normal 3 3 3 3 2 3 2 2" xfId="16231"/>
    <cellStyle name="Normal 3 3 3 3 2 3 3" xfId="16230"/>
    <cellStyle name="Normal 3 3 3 3 2 4" xfId="5928"/>
    <cellStyle name="Normal 3 3 3 3 2 4 2" xfId="16232"/>
    <cellStyle name="Normal 3 3 3 3 2 5" xfId="16225"/>
    <cellStyle name="Normal 3 3 3 3 3" xfId="998"/>
    <cellStyle name="Normal 3 3 3 3 3 2" xfId="2230"/>
    <cellStyle name="Normal 3 3 3 3 3 2 2" xfId="4872"/>
    <cellStyle name="Normal 3 3 3 3 3 2 2 2" xfId="10153"/>
    <cellStyle name="Normal 3 3 3 3 3 2 2 2 2" xfId="16236"/>
    <cellStyle name="Normal 3 3 3 3 3 2 2 3" xfId="16235"/>
    <cellStyle name="Normal 3 3 3 3 3 2 3" xfId="7512"/>
    <cellStyle name="Normal 3 3 3 3 3 2 3 2" xfId="16237"/>
    <cellStyle name="Normal 3 3 3 3 3 2 4" xfId="16234"/>
    <cellStyle name="Normal 3 3 3 3 3 3" xfId="3640"/>
    <cellStyle name="Normal 3 3 3 3 3 3 2" xfId="8921"/>
    <cellStyle name="Normal 3 3 3 3 3 3 2 2" xfId="16239"/>
    <cellStyle name="Normal 3 3 3 3 3 3 3" xfId="16238"/>
    <cellStyle name="Normal 3 3 3 3 3 4" xfId="6280"/>
    <cellStyle name="Normal 3 3 3 3 3 4 2" xfId="16240"/>
    <cellStyle name="Normal 3 3 3 3 3 5" xfId="16233"/>
    <cellStyle name="Normal 3 3 3 3 4" xfId="1526"/>
    <cellStyle name="Normal 3 3 3 3 4 2" xfId="4168"/>
    <cellStyle name="Normal 3 3 3 3 4 2 2" xfId="9449"/>
    <cellStyle name="Normal 3 3 3 3 4 2 2 2" xfId="16243"/>
    <cellStyle name="Normal 3 3 3 3 4 2 3" xfId="16242"/>
    <cellStyle name="Normal 3 3 3 3 4 3" xfId="6808"/>
    <cellStyle name="Normal 3 3 3 3 4 3 2" xfId="16244"/>
    <cellStyle name="Normal 3 3 3 3 4 4" xfId="16241"/>
    <cellStyle name="Normal 3 3 3 3 5" xfId="2935"/>
    <cellStyle name="Normal 3 3 3 3 5 2" xfId="8217"/>
    <cellStyle name="Normal 3 3 3 3 5 2 2" xfId="16246"/>
    <cellStyle name="Normal 3 3 3 3 5 3" xfId="16245"/>
    <cellStyle name="Normal 3 3 3 3 6" xfId="5576"/>
    <cellStyle name="Normal 3 3 3 3 6 2" xfId="16247"/>
    <cellStyle name="Normal 3 3 3 3 7" xfId="16224"/>
    <cellStyle name="Normal 3 3 3 4" xfId="475"/>
    <cellStyle name="Normal 3 3 3 4 2" xfId="1176"/>
    <cellStyle name="Normal 3 3 3 4 2 2" xfId="2408"/>
    <cellStyle name="Normal 3 3 3 4 2 2 2" xfId="5050"/>
    <cellStyle name="Normal 3 3 3 4 2 2 2 2" xfId="10331"/>
    <cellStyle name="Normal 3 3 3 4 2 2 2 2 2" xfId="16252"/>
    <cellStyle name="Normal 3 3 3 4 2 2 2 3" xfId="16251"/>
    <cellStyle name="Normal 3 3 3 4 2 2 3" xfId="7690"/>
    <cellStyle name="Normal 3 3 3 4 2 2 3 2" xfId="16253"/>
    <cellStyle name="Normal 3 3 3 4 2 2 4" xfId="16250"/>
    <cellStyle name="Normal 3 3 3 4 2 3" xfId="3818"/>
    <cellStyle name="Normal 3 3 3 4 2 3 2" xfId="9099"/>
    <cellStyle name="Normal 3 3 3 4 2 3 2 2" xfId="16255"/>
    <cellStyle name="Normal 3 3 3 4 2 3 3" xfId="16254"/>
    <cellStyle name="Normal 3 3 3 4 2 4" xfId="6458"/>
    <cellStyle name="Normal 3 3 3 4 2 4 2" xfId="16256"/>
    <cellStyle name="Normal 3 3 3 4 2 5" xfId="16249"/>
    <cellStyle name="Normal 3 3 3 4 3" xfId="1704"/>
    <cellStyle name="Normal 3 3 3 4 3 2" xfId="4346"/>
    <cellStyle name="Normal 3 3 3 4 3 2 2" xfId="9627"/>
    <cellStyle name="Normal 3 3 3 4 3 2 2 2" xfId="16259"/>
    <cellStyle name="Normal 3 3 3 4 3 2 3" xfId="16258"/>
    <cellStyle name="Normal 3 3 3 4 3 3" xfId="6986"/>
    <cellStyle name="Normal 3 3 3 4 3 3 2" xfId="16260"/>
    <cellStyle name="Normal 3 3 3 4 3 4" xfId="16257"/>
    <cellStyle name="Normal 3 3 3 4 4" xfId="3113"/>
    <cellStyle name="Normal 3 3 3 4 4 2" xfId="8395"/>
    <cellStyle name="Normal 3 3 3 4 4 2 2" xfId="16262"/>
    <cellStyle name="Normal 3 3 3 4 4 3" xfId="16261"/>
    <cellStyle name="Normal 3 3 3 4 5" xfId="5754"/>
    <cellStyle name="Normal 3 3 3 4 5 2" xfId="16263"/>
    <cellStyle name="Normal 3 3 3 4 6" xfId="16248"/>
    <cellStyle name="Normal 3 3 3 5" xfId="824"/>
    <cellStyle name="Normal 3 3 3 5 2" xfId="2056"/>
    <cellStyle name="Normal 3 3 3 5 2 2" xfId="4698"/>
    <cellStyle name="Normal 3 3 3 5 2 2 2" xfId="9979"/>
    <cellStyle name="Normal 3 3 3 5 2 2 2 2" xfId="16267"/>
    <cellStyle name="Normal 3 3 3 5 2 2 3" xfId="16266"/>
    <cellStyle name="Normal 3 3 3 5 2 3" xfId="7338"/>
    <cellStyle name="Normal 3 3 3 5 2 3 2" xfId="16268"/>
    <cellStyle name="Normal 3 3 3 5 2 4" xfId="16265"/>
    <cellStyle name="Normal 3 3 3 5 3" xfId="3466"/>
    <cellStyle name="Normal 3 3 3 5 3 2" xfId="8747"/>
    <cellStyle name="Normal 3 3 3 5 3 2 2" xfId="16270"/>
    <cellStyle name="Normal 3 3 3 5 3 3" xfId="16269"/>
    <cellStyle name="Normal 3 3 3 5 4" xfId="6106"/>
    <cellStyle name="Normal 3 3 3 5 4 2" xfId="16271"/>
    <cellStyle name="Normal 3 3 3 5 5" xfId="16264"/>
    <cellStyle name="Normal 3 3 3 6" xfId="1350"/>
    <cellStyle name="Normal 3 3 3 6 2" xfId="3992"/>
    <cellStyle name="Normal 3 3 3 6 2 2" xfId="9273"/>
    <cellStyle name="Normal 3 3 3 6 2 2 2" xfId="16274"/>
    <cellStyle name="Normal 3 3 3 6 2 3" xfId="16273"/>
    <cellStyle name="Normal 3 3 3 6 3" xfId="6632"/>
    <cellStyle name="Normal 3 3 3 6 3 2" xfId="16275"/>
    <cellStyle name="Normal 3 3 3 6 4" xfId="16272"/>
    <cellStyle name="Normal 3 3 3 7" xfId="2582"/>
    <cellStyle name="Normal 3 3 3 7 2" xfId="5224"/>
    <cellStyle name="Normal 3 3 3 7 2 2" xfId="10505"/>
    <cellStyle name="Normal 3 3 3 7 2 2 2" xfId="16278"/>
    <cellStyle name="Normal 3 3 3 7 2 3" xfId="16277"/>
    <cellStyle name="Normal 3 3 3 7 3" xfId="7864"/>
    <cellStyle name="Normal 3 3 3 7 3 2" xfId="16279"/>
    <cellStyle name="Normal 3 3 3 7 4" xfId="16276"/>
    <cellStyle name="Normal 3 3 3 8" xfId="2761"/>
    <cellStyle name="Normal 3 3 3 8 2" xfId="8043"/>
    <cellStyle name="Normal 3 3 3 8 2 2" xfId="16281"/>
    <cellStyle name="Normal 3 3 3 8 3" xfId="16280"/>
    <cellStyle name="Normal 3 3 3 9" xfId="5402"/>
    <cellStyle name="Normal 3 3 3 9 2" xfId="16282"/>
    <cellStyle name="Normal 3 3 4" xfId="133"/>
    <cellStyle name="Normal 3 3 4 10" xfId="16283"/>
    <cellStyle name="Normal 3 3 4 2" xfId="216"/>
    <cellStyle name="Normal 3 3 4 2 2" xfId="400"/>
    <cellStyle name="Normal 3 3 4 2 2 2" xfId="749"/>
    <cellStyle name="Normal 3 3 4 2 2 2 2" xfId="1981"/>
    <cellStyle name="Normal 3 3 4 2 2 2 2 2" xfId="4623"/>
    <cellStyle name="Normal 3 3 4 2 2 2 2 2 2" xfId="9904"/>
    <cellStyle name="Normal 3 3 4 2 2 2 2 2 2 2" xfId="16289"/>
    <cellStyle name="Normal 3 3 4 2 2 2 2 2 3" xfId="16288"/>
    <cellStyle name="Normal 3 3 4 2 2 2 2 3" xfId="7263"/>
    <cellStyle name="Normal 3 3 4 2 2 2 2 3 2" xfId="16290"/>
    <cellStyle name="Normal 3 3 4 2 2 2 2 4" xfId="16287"/>
    <cellStyle name="Normal 3 3 4 2 2 2 3" xfId="3391"/>
    <cellStyle name="Normal 3 3 4 2 2 2 3 2" xfId="8672"/>
    <cellStyle name="Normal 3 3 4 2 2 2 3 2 2" xfId="16292"/>
    <cellStyle name="Normal 3 3 4 2 2 2 3 3" xfId="16291"/>
    <cellStyle name="Normal 3 3 4 2 2 2 4" xfId="6031"/>
    <cellStyle name="Normal 3 3 4 2 2 2 4 2" xfId="16293"/>
    <cellStyle name="Normal 3 3 4 2 2 2 5" xfId="16286"/>
    <cellStyle name="Normal 3 3 4 2 2 3" xfId="1101"/>
    <cellStyle name="Normal 3 3 4 2 2 3 2" xfId="2333"/>
    <cellStyle name="Normal 3 3 4 2 2 3 2 2" xfId="4975"/>
    <cellStyle name="Normal 3 3 4 2 2 3 2 2 2" xfId="10256"/>
    <cellStyle name="Normal 3 3 4 2 2 3 2 2 2 2" xfId="16297"/>
    <cellStyle name="Normal 3 3 4 2 2 3 2 2 3" xfId="16296"/>
    <cellStyle name="Normal 3 3 4 2 2 3 2 3" xfId="7615"/>
    <cellStyle name="Normal 3 3 4 2 2 3 2 3 2" xfId="16298"/>
    <cellStyle name="Normal 3 3 4 2 2 3 2 4" xfId="16295"/>
    <cellStyle name="Normal 3 3 4 2 2 3 3" xfId="3743"/>
    <cellStyle name="Normal 3 3 4 2 2 3 3 2" xfId="9024"/>
    <cellStyle name="Normal 3 3 4 2 2 3 3 2 2" xfId="16300"/>
    <cellStyle name="Normal 3 3 4 2 2 3 3 3" xfId="16299"/>
    <cellStyle name="Normal 3 3 4 2 2 3 4" xfId="6383"/>
    <cellStyle name="Normal 3 3 4 2 2 3 4 2" xfId="16301"/>
    <cellStyle name="Normal 3 3 4 2 2 3 5" xfId="16294"/>
    <cellStyle name="Normal 3 3 4 2 2 4" xfId="1629"/>
    <cellStyle name="Normal 3 3 4 2 2 4 2" xfId="4271"/>
    <cellStyle name="Normal 3 3 4 2 2 4 2 2" xfId="9552"/>
    <cellStyle name="Normal 3 3 4 2 2 4 2 2 2" xfId="16304"/>
    <cellStyle name="Normal 3 3 4 2 2 4 2 3" xfId="16303"/>
    <cellStyle name="Normal 3 3 4 2 2 4 3" xfId="6911"/>
    <cellStyle name="Normal 3 3 4 2 2 4 3 2" xfId="16305"/>
    <cellStyle name="Normal 3 3 4 2 2 4 4" xfId="16302"/>
    <cellStyle name="Normal 3 3 4 2 2 5" xfId="3038"/>
    <cellStyle name="Normal 3 3 4 2 2 5 2" xfId="8320"/>
    <cellStyle name="Normal 3 3 4 2 2 5 2 2" xfId="16307"/>
    <cellStyle name="Normal 3 3 4 2 2 5 3" xfId="16306"/>
    <cellStyle name="Normal 3 3 4 2 2 6" xfId="5679"/>
    <cellStyle name="Normal 3 3 4 2 2 6 2" xfId="16308"/>
    <cellStyle name="Normal 3 3 4 2 2 7" xfId="16285"/>
    <cellStyle name="Normal 3 3 4 2 3" xfId="572"/>
    <cellStyle name="Normal 3 3 4 2 3 2" xfId="1277"/>
    <cellStyle name="Normal 3 3 4 2 3 2 2" xfId="2509"/>
    <cellStyle name="Normal 3 3 4 2 3 2 2 2" xfId="5151"/>
    <cellStyle name="Normal 3 3 4 2 3 2 2 2 2" xfId="10432"/>
    <cellStyle name="Normal 3 3 4 2 3 2 2 2 2 2" xfId="16313"/>
    <cellStyle name="Normal 3 3 4 2 3 2 2 2 3" xfId="16312"/>
    <cellStyle name="Normal 3 3 4 2 3 2 2 3" xfId="7791"/>
    <cellStyle name="Normal 3 3 4 2 3 2 2 3 2" xfId="16314"/>
    <cellStyle name="Normal 3 3 4 2 3 2 2 4" xfId="16311"/>
    <cellStyle name="Normal 3 3 4 2 3 2 3" xfId="3919"/>
    <cellStyle name="Normal 3 3 4 2 3 2 3 2" xfId="9200"/>
    <cellStyle name="Normal 3 3 4 2 3 2 3 2 2" xfId="16316"/>
    <cellStyle name="Normal 3 3 4 2 3 2 3 3" xfId="16315"/>
    <cellStyle name="Normal 3 3 4 2 3 2 4" xfId="6559"/>
    <cellStyle name="Normal 3 3 4 2 3 2 4 2" xfId="16317"/>
    <cellStyle name="Normal 3 3 4 2 3 2 5" xfId="16310"/>
    <cellStyle name="Normal 3 3 4 2 3 3" xfId="1805"/>
    <cellStyle name="Normal 3 3 4 2 3 3 2" xfId="4447"/>
    <cellStyle name="Normal 3 3 4 2 3 3 2 2" xfId="9728"/>
    <cellStyle name="Normal 3 3 4 2 3 3 2 2 2" xfId="16320"/>
    <cellStyle name="Normal 3 3 4 2 3 3 2 3" xfId="16319"/>
    <cellStyle name="Normal 3 3 4 2 3 3 3" xfId="7087"/>
    <cellStyle name="Normal 3 3 4 2 3 3 3 2" xfId="16321"/>
    <cellStyle name="Normal 3 3 4 2 3 3 4" xfId="16318"/>
    <cellStyle name="Normal 3 3 4 2 3 4" xfId="3214"/>
    <cellStyle name="Normal 3 3 4 2 3 4 2" xfId="8496"/>
    <cellStyle name="Normal 3 3 4 2 3 4 2 2" xfId="16323"/>
    <cellStyle name="Normal 3 3 4 2 3 4 3" xfId="16322"/>
    <cellStyle name="Normal 3 3 4 2 3 5" xfId="5855"/>
    <cellStyle name="Normal 3 3 4 2 3 5 2" xfId="16324"/>
    <cellStyle name="Normal 3 3 4 2 3 6" xfId="16309"/>
    <cellStyle name="Normal 3 3 4 2 4" xfId="925"/>
    <cellStyle name="Normal 3 3 4 2 4 2" xfId="2157"/>
    <cellStyle name="Normal 3 3 4 2 4 2 2" xfId="4799"/>
    <cellStyle name="Normal 3 3 4 2 4 2 2 2" xfId="10080"/>
    <cellStyle name="Normal 3 3 4 2 4 2 2 2 2" xfId="16328"/>
    <cellStyle name="Normal 3 3 4 2 4 2 2 3" xfId="16327"/>
    <cellStyle name="Normal 3 3 4 2 4 2 3" xfId="7439"/>
    <cellStyle name="Normal 3 3 4 2 4 2 3 2" xfId="16329"/>
    <cellStyle name="Normal 3 3 4 2 4 2 4" xfId="16326"/>
    <cellStyle name="Normal 3 3 4 2 4 3" xfId="3567"/>
    <cellStyle name="Normal 3 3 4 2 4 3 2" xfId="8848"/>
    <cellStyle name="Normal 3 3 4 2 4 3 2 2" xfId="16331"/>
    <cellStyle name="Normal 3 3 4 2 4 3 3" xfId="16330"/>
    <cellStyle name="Normal 3 3 4 2 4 4" xfId="6207"/>
    <cellStyle name="Normal 3 3 4 2 4 4 2" xfId="16332"/>
    <cellStyle name="Normal 3 3 4 2 4 5" xfId="16325"/>
    <cellStyle name="Normal 3 3 4 2 5" xfId="1453"/>
    <cellStyle name="Normal 3 3 4 2 5 2" xfId="4095"/>
    <cellStyle name="Normal 3 3 4 2 5 2 2" xfId="9376"/>
    <cellStyle name="Normal 3 3 4 2 5 2 2 2" xfId="16335"/>
    <cellStyle name="Normal 3 3 4 2 5 2 3" xfId="16334"/>
    <cellStyle name="Normal 3 3 4 2 5 3" xfId="6735"/>
    <cellStyle name="Normal 3 3 4 2 5 3 2" xfId="16336"/>
    <cellStyle name="Normal 3 3 4 2 5 4" xfId="16333"/>
    <cellStyle name="Normal 3 3 4 2 6" xfId="2685"/>
    <cellStyle name="Normal 3 3 4 2 6 2" xfId="5327"/>
    <cellStyle name="Normal 3 3 4 2 6 2 2" xfId="10608"/>
    <cellStyle name="Normal 3 3 4 2 6 2 2 2" xfId="16339"/>
    <cellStyle name="Normal 3 3 4 2 6 2 3" xfId="16338"/>
    <cellStyle name="Normal 3 3 4 2 6 3" xfId="7967"/>
    <cellStyle name="Normal 3 3 4 2 6 3 2" xfId="16340"/>
    <cellStyle name="Normal 3 3 4 2 6 4" xfId="16337"/>
    <cellStyle name="Normal 3 3 4 2 7" xfId="2862"/>
    <cellStyle name="Normal 3 3 4 2 7 2" xfId="8144"/>
    <cellStyle name="Normal 3 3 4 2 7 2 2" xfId="16342"/>
    <cellStyle name="Normal 3 3 4 2 7 3" xfId="16341"/>
    <cellStyle name="Normal 3 3 4 2 8" xfId="5503"/>
    <cellStyle name="Normal 3 3 4 2 8 2" xfId="16343"/>
    <cellStyle name="Normal 3 3 4 2 9" xfId="16284"/>
    <cellStyle name="Normal 3 3 4 3" xfId="313"/>
    <cellStyle name="Normal 3 3 4 3 2" xfId="662"/>
    <cellStyle name="Normal 3 3 4 3 2 2" xfId="1894"/>
    <cellStyle name="Normal 3 3 4 3 2 2 2" xfId="4536"/>
    <cellStyle name="Normal 3 3 4 3 2 2 2 2" xfId="9817"/>
    <cellStyle name="Normal 3 3 4 3 2 2 2 2 2" xfId="16348"/>
    <cellStyle name="Normal 3 3 4 3 2 2 2 3" xfId="16347"/>
    <cellStyle name="Normal 3 3 4 3 2 2 3" xfId="7176"/>
    <cellStyle name="Normal 3 3 4 3 2 2 3 2" xfId="16349"/>
    <cellStyle name="Normal 3 3 4 3 2 2 4" xfId="16346"/>
    <cellStyle name="Normal 3 3 4 3 2 3" xfId="3304"/>
    <cellStyle name="Normal 3 3 4 3 2 3 2" xfId="8585"/>
    <cellStyle name="Normal 3 3 4 3 2 3 2 2" xfId="16351"/>
    <cellStyle name="Normal 3 3 4 3 2 3 3" xfId="16350"/>
    <cellStyle name="Normal 3 3 4 3 2 4" xfId="5944"/>
    <cellStyle name="Normal 3 3 4 3 2 4 2" xfId="16352"/>
    <cellStyle name="Normal 3 3 4 3 2 5" xfId="16345"/>
    <cellStyle name="Normal 3 3 4 3 3" xfId="1014"/>
    <cellStyle name="Normal 3 3 4 3 3 2" xfId="2246"/>
    <cellStyle name="Normal 3 3 4 3 3 2 2" xfId="4888"/>
    <cellStyle name="Normal 3 3 4 3 3 2 2 2" xfId="10169"/>
    <cellStyle name="Normal 3 3 4 3 3 2 2 2 2" xfId="16356"/>
    <cellStyle name="Normal 3 3 4 3 3 2 2 3" xfId="16355"/>
    <cellStyle name="Normal 3 3 4 3 3 2 3" xfId="7528"/>
    <cellStyle name="Normal 3 3 4 3 3 2 3 2" xfId="16357"/>
    <cellStyle name="Normal 3 3 4 3 3 2 4" xfId="16354"/>
    <cellStyle name="Normal 3 3 4 3 3 3" xfId="3656"/>
    <cellStyle name="Normal 3 3 4 3 3 3 2" xfId="8937"/>
    <cellStyle name="Normal 3 3 4 3 3 3 2 2" xfId="16359"/>
    <cellStyle name="Normal 3 3 4 3 3 3 3" xfId="16358"/>
    <cellStyle name="Normal 3 3 4 3 3 4" xfId="6296"/>
    <cellStyle name="Normal 3 3 4 3 3 4 2" xfId="16360"/>
    <cellStyle name="Normal 3 3 4 3 3 5" xfId="16353"/>
    <cellStyle name="Normal 3 3 4 3 4" xfId="1542"/>
    <cellStyle name="Normal 3 3 4 3 4 2" xfId="4184"/>
    <cellStyle name="Normal 3 3 4 3 4 2 2" xfId="9465"/>
    <cellStyle name="Normal 3 3 4 3 4 2 2 2" xfId="16363"/>
    <cellStyle name="Normal 3 3 4 3 4 2 3" xfId="16362"/>
    <cellStyle name="Normal 3 3 4 3 4 3" xfId="6824"/>
    <cellStyle name="Normal 3 3 4 3 4 3 2" xfId="16364"/>
    <cellStyle name="Normal 3 3 4 3 4 4" xfId="16361"/>
    <cellStyle name="Normal 3 3 4 3 5" xfId="2951"/>
    <cellStyle name="Normal 3 3 4 3 5 2" xfId="8233"/>
    <cellStyle name="Normal 3 3 4 3 5 2 2" xfId="16366"/>
    <cellStyle name="Normal 3 3 4 3 5 3" xfId="16365"/>
    <cellStyle name="Normal 3 3 4 3 6" xfId="5592"/>
    <cellStyle name="Normal 3 3 4 3 6 2" xfId="16367"/>
    <cellStyle name="Normal 3 3 4 3 7" xfId="16344"/>
    <cellStyle name="Normal 3 3 4 4" xfId="489"/>
    <cellStyle name="Normal 3 3 4 4 2" xfId="1192"/>
    <cellStyle name="Normal 3 3 4 4 2 2" xfId="2424"/>
    <cellStyle name="Normal 3 3 4 4 2 2 2" xfId="5066"/>
    <cellStyle name="Normal 3 3 4 4 2 2 2 2" xfId="10347"/>
    <cellStyle name="Normal 3 3 4 4 2 2 2 2 2" xfId="16372"/>
    <cellStyle name="Normal 3 3 4 4 2 2 2 3" xfId="16371"/>
    <cellStyle name="Normal 3 3 4 4 2 2 3" xfId="7706"/>
    <cellStyle name="Normal 3 3 4 4 2 2 3 2" xfId="16373"/>
    <cellStyle name="Normal 3 3 4 4 2 2 4" xfId="16370"/>
    <cellStyle name="Normal 3 3 4 4 2 3" xfId="3834"/>
    <cellStyle name="Normal 3 3 4 4 2 3 2" xfId="9115"/>
    <cellStyle name="Normal 3 3 4 4 2 3 2 2" xfId="16375"/>
    <cellStyle name="Normal 3 3 4 4 2 3 3" xfId="16374"/>
    <cellStyle name="Normal 3 3 4 4 2 4" xfId="6474"/>
    <cellStyle name="Normal 3 3 4 4 2 4 2" xfId="16376"/>
    <cellStyle name="Normal 3 3 4 4 2 5" xfId="16369"/>
    <cellStyle name="Normal 3 3 4 4 3" xfId="1720"/>
    <cellStyle name="Normal 3 3 4 4 3 2" xfId="4362"/>
    <cellStyle name="Normal 3 3 4 4 3 2 2" xfId="9643"/>
    <cellStyle name="Normal 3 3 4 4 3 2 2 2" xfId="16379"/>
    <cellStyle name="Normal 3 3 4 4 3 2 3" xfId="16378"/>
    <cellStyle name="Normal 3 3 4 4 3 3" xfId="7002"/>
    <cellStyle name="Normal 3 3 4 4 3 3 2" xfId="16380"/>
    <cellStyle name="Normal 3 3 4 4 3 4" xfId="16377"/>
    <cellStyle name="Normal 3 3 4 4 4" xfId="3129"/>
    <cellStyle name="Normal 3 3 4 4 4 2" xfId="8411"/>
    <cellStyle name="Normal 3 3 4 4 4 2 2" xfId="16382"/>
    <cellStyle name="Normal 3 3 4 4 4 3" xfId="16381"/>
    <cellStyle name="Normal 3 3 4 4 5" xfId="5770"/>
    <cellStyle name="Normal 3 3 4 4 5 2" xfId="16383"/>
    <cellStyle name="Normal 3 3 4 4 6" xfId="16368"/>
    <cellStyle name="Normal 3 3 4 5" xfId="840"/>
    <cellStyle name="Normal 3 3 4 5 2" xfId="2072"/>
    <cellStyle name="Normal 3 3 4 5 2 2" xfId="4714"/>
    <cellStyle name="Normal 3 3 4 5 2 2 2" xfId="9995"/>
    <cellStyle name="Normal 3 3 4 5 2 2 2 2" xfId="16387"/>
    <cellStyle name="Normal 3 3 4 5 2 2 3" xfId="16386"/>
    <cellStyle name="Normal 3 3 4 5 2 3" xfId="7354"/>
    <cellStyle name="Normal 3 3 4 5 2 3 2" xfId="16388"/>
    <cellStyle name="Normal 3 3 4 5 2 4" xfId="16385"/>
    <cellStyle name="Normal 3 3 4 5 3" xfId="3482"/>
    <cellStyle name="Normal 3 3 4 5 3 2" xfId="8763"/>
    <cellStyle name="Normal 3 3 4 5 3 2 2" xfId="16390"/>
    <cellStyle name="Normal 3 3 4 5 3 3" xfId="16389"/>
    <cellStyle name="Normal 3 3 4 5 4" xfId="6122"/>
    <cellStyle name="Normal 3 3 4 5 4 2" xfId="16391"/>
    <cellStyle name="Normal 3 3 4 5 5" xfId="16384"/>
    <cellStyle name="Normal 3 3 4 6" xfId="1366"/>
    <cellStyle name="Normal 3 3 4 6 2" xfId="4008"/>
    <cellStyle name="Normal 3 3 4 6 2 2" xfId="9289"/>
    <cellStyle name="Normal 3 3 4 6 2 2 2" xfId="16394"/>
    <cellStyle name="Normal 3 3 4 6 2 3" xfId="16393"/>
    <cellStyle name="Normal 3 3 4 6 3" xfId="6648"/>
    <cellStyle name="Normal 3 3 4 6 3 2" xfId="16395"/>
    <cellStyle name="Normal 3 3 4 6 4" xfId="16392"/>
    <cellStyle name="Normal 3 3 4 7" xfId="2598"/>
    <cellStyle name="Normal 3 3 4 7 2" xfId="5240"/>
    <cellStyle name="Normal 3 3 4 7 2 2" xfId="10521"/>
    <cellStyle name="Normal 3 3 4 7 2 2 2" xfId="16398"/>
    <cellStyle name="Normal 3 3 4 7 2 3" xfId="16397"/>
    <cellStyle name="Normal 3 3 4 7 3" xfId="7880"/>
    <cellStyle name="Normal 3 3 4 7 3 2" xfId="16399"/>
    <cellStyle name="Normal 3 3 4 7 4" xfId="16396"/>
    <cellStyle name="Normal 3 3 4 8" xfId="2777"/>
    <cellStyle name="Normal 3 3 4 8 2" xfId="8059"/>
    <cellStyle name="Normal 3 3 4 8 2 2" xfId="16401"/>
    <cellStyle name="Normal 3 3 4 8 3" xfId="16400"/>
    <cellStyle name="Normal 3 3 4 9" xfId="5418"/>
    <cellStyle name="Normal 3 3 4 9 2" xfId="16402"/>
    <cellStyle name="Normal 3 3 5" xfId="151"/>
    <cellStyle name="Normal 3 3 5 10" xfId="16403"/>
    <cellStyle name="Normal 3 3 5 2" xfId="234"/>
    <cellStyle name="Normal 3 3 5 2 2" xfId="418"/>
    <cellStyle name="Normal 3 3 5 2 2 2" xfId="767"/>
    <cellStyle name="Normal 3 3 5 2 2 2 2" xfId="1999"/>
    <cellStyle name="Normal 3 3 5 2 2 2 2 2" xfId="4641"/>
    <cellStyle name="Normal 3 3 5 2 2 2 2 2 2" xfId="9922"/>
    <cellStyle name="Normal 3 3 5 2 2 2 2 2 2 2" xfId="16409"/>
    <cellStyle name="Normal 3 3 5 2 2 2 2 2 3" xfId="16408"/>
    <cellStyle name="Normal 3 3 5 2 2 2 2 3" xfId="7281"/>
    <cellStyle name="Normal 3 3 5 2 2 2 2 3 2" xfId="16410"/>
    <cellStyle name="Normal 3 3 5 2 2 2 2 4" xfId="16407"/>
    <cellStyle name="Normal 3 3 5 2 2 2 3" xfId="3409"/>
    <cellStyle name="Normal 3 3 5 2 2 2 3 2" xfId="8690"/>
    <cellStyle name="Normal 3 3 5 2 2 2 3 2 2" xfId="16412"/>
    <cellStyle name="Normal 3 3 5 2 2 2 3 3" xfId="16411"/>
    <cellStyle name="Normal 3 3 5 2 2 2 4" xfId="6049"/>
    <cellStyle name="Normal 3 3 5 2 2 2 4 2" xfId="16413"/>
    <cellStyle name="Normal 3 3 5 2 2 2 5" xfId="16406"/>
    <cellStyle name="Normal 3 3 5 2 2 3" xfId="1119"/>
    <cellStyle name="Normal 3 3 5 2 2 3 2" xfId="2351"/>
    <cellStyle name="Normal 3 3 5 2 2 3 2 2" xfId="4993"/>
    <cellStyle name="Normal 3 3 5 2 2 3 2 2 2" xfId="10274"/>
    <cellStyle name="Normal 3 3 5 2 2 3 2 2 2 2" xfId="16417"/>
    <cellStyle name="Normal 3 3 5 2 2 3 2 2 3" xfId="16416"/>
    <cellStyle name="Normal 3 3 5 2 2 3 2 3" xfId="7633"/>
    <cellStyle name="Normal 3 3 5 2 2 3 2 3 2" xfId="16418"/>
    <cellStyle name="Normal 3 3 5 2 2 3 2 4" xfId="16415"/>
    <cellStyle name="Normal 3 3 5 2 2 3 3" xfId="3761"/>
    <cellStyle name="Normal 3 3 5 2 2 3 3 2" xfId="9042"/>
    <cellStyle name="Normal 3 3 5 2 2 3 3 2 2" xfId="16420"/>
    <cellStyle name="Normal 3 3 5 2 2 3 3 3" xfId="16419"/>
    <cellStyle name="Normal 3 3 5 2 2 3 4" xfId="6401"/>
    <cellStyle name="Normal 3 3 5 2 2 3 4 2" xfId="16421"/>
    <cellStyle name="Normal 3 3 5 2 2 3 5" xfId="16414"/>
    <cellStyle name="Normal 3 3 5 2 2 4" xfId="1647"/>
    <cellStyle name="Normal 3 3 5 2 2 4 2" xfId="4289"/>
    <cellStyle name="Normal 3 3 5 2 2 4 2 2" xfId="9570"/>
    <cellStyle name="Normal 3 3 5 2 2 4 2 2 2" xfId="16424"/>
    <cellStyle name="Normal 3 3 5 2 2 4 2 3" xfId="16423"/>
    <cellStyle name="Normal 3 3 5 2 2 4 3" xfId="6929"/>
    <cellStyle name="Normal 3 3 5 2 2 4 3 2" xfId="16425"/>
    <cellStyle name="Normal 3 3 5 2 2 4 4" xfId="16422"/>
    <cellStyle name="Normal 3 3 5 2 2 5" xfId="3056"/>
    <cellStyle name="Normal 3 3 5 2 2 5 2" xfId="8338"/>
    <cellStyle name="Normal 3 3 5 2 2 5 2 2" xfId="16427"/>
    <cellStyle name="Normal 3 3 5 2 2 5 3" xfId="16426"/>
    <cellStyle name="Normal 3 3 5 2 2 6" xfId="5697"/>
    <cellStyle name="Normal 3 3 5 2 2 6 2" xfId="16428"/>
    <cellStyle name="Normal 3 3 5 2 2 7" xfId="16405"/>
    <cellStyle name="Normal 3 3 5 2 3" xfId="590"/>
    <cellStyle name="Normal 3 3 5 2 3 2" xfId="1295"/>
    <cellStyle name="Normal 3 3 5 2 3 2 2" xfId="2527"/>
    <cellStyle name="Normal 3 3 5 2 3 2 2 2" xfId="5169"/>
    <cellStyle name="Normal 3 3 5 2 3 2 2 2 2" xfId="10450"/>
    <cellStyle name="Normal 3 3 5 2 3 2 2 2 2 2" xfId="16433"/>
    <cellStyle name="Normal 3 3 5 2 3 2 2 2 3" xfId="16432"/>
    <cellStyle name="Normal 3 3 5 2 3 2 2 3" xfId="7809"/>
    <cellStyle name="Normal 3 3 5 2 3 2 2 3 2" xfId="16434"/>
    <cellStyle name="Normal 3 3 5 2 3 2 2 4" xfId="16431"/>
    <cellStyle name="Normal 3 3 5 2 3 2 3" xfId="3937"/>
    <cellStyle name="Normal 3 3 5 2 3 2 3 2" xfId="9218"/>
    <cellStyle name="Normal 3 3 5 2 3 2 3 2 2" xfId="16436"/>
    <cellStyle name="Normal 3 3 5 2 3 2 3 3" xfId="16435"/>
    <cellStyle name="Normal 3 3 5 2 3 2 4" xfId="6577"/>
    <cellStyle name="Normal 3 3 5 2 3 2 4 2" xfId="16437"/>
    <cellStyle name="Normal 3 3 5 2 3 2 5" xfId="16430"/>
    <cellStyle name="Normal 3 3 5 2 3 3" xfId="1823"/>
    <cellStyle name="Normal 3 3 5 2 3 3 2" xfId="4465"/>
    <cellStyle name="Normal 3 3 5 2 3 3 2 2" xfId="9746"/>
    <cellStyle name="Normal 3 3 5 2 3 3 2 2 2" xfId="16440"/>
    <cellStyle name="Normal 3 3 5 2 3 3 2 3" xfId="16439"/>
    <cellStyle name="Normal 3 3 5 2 3 3 3" xfId="7105"/>
    <cellStyle name="Normal 3 3 5 2 3 3 3 2" xfId="16441"/>
    <cellStyle name="Normal 3 3 5 2 3 3 4" xfId="16438"/>
    <cellStyle name="Normal 3 3 5 2 3 4" xfId="3232"/>
    <cellStyle name="Normal 3 3 5 2 3 4 2" xfId="8514"/>
    <cellStyle name="Normal 3 3 5 2 3 4 2 2" xfId="16443"/>
    <cellStyle name="Normal 3 3 5 2 3 4 3" xfId="16442"/>
    <cellStyle name="Normal 3 3 5 2 3 5" xfId="5873"/>
    <cellStyle name="Normal 3 3 5 2 3 5 2" xfId="16444"/>
    <cellStyle name="Normal 3 3 5 2 3 6" xfId="16429"/>
    <cellStyle name="Normal 3 3 5 2 4" xfId="943"/>
    <cellStyle name="Normal 3 3 5 2 4 2" xfId="2175"/>
    <cellStyle name="Normal 3 3 5 2 4 2 2" xfId="4817"/>
    <cellStyle name="Normal 3 3 5 2 4 2 2 2" xfId="10098"/>
    <cellStyle name="Normal 3 3 5 2 4 2 2 2 2" xfId="16448"/>
    <cellStyle name="Normal 3 3 5 2 4 2 2 3" xfId="16447"/>
    <cellStyle name="Normal 3 3 5 2 4 2 3" xfId="7457"/>
    <cellStyle name="Normal 3 3 5 2 4 2 3 2" xfId="16449"/>
    <cellStyle name="Normal 3 3 5 2 4 2 4" xfId="16446"/>
    <cellStyle name="Normal 3 3 5 2 4 3" xfId="3585"/>
    <cellStyle name="Normal 3 3 5 2 4 3 2" xfId="8866"/>
    <cellStyle name="Normal 3 3 5 2 4 3 2 2" xfId="16451"/>
    <cellStyle name="Normal 3 3 5 2 4 3 3" xfId="16450"/>
    <cellStyle name="Normal 3 3 5 2 4 4" xfId="6225"/>
    <cellStyle name="Normal 3 3 5 2 4 4 2" xfId="16452"/>
    <cellStyle name="Normal 3 3 5 2 4 5" xfId="16445"/>
    <cellStyle name="Normal 3 3 5 2 5" xfId="1471"/>
    <cellStyle name="Normal 3 3 5 2 5 2" xfId="4113"/>
    <cellStyle name="Normal 3 3 5 2 5 2 2" xfId="9394"/>
    <cellStyle name="Normal 3 3 5 2 5 2 2 2" xfId="16455"/>
    <cellStyle name="Normal 3 3 5 2 5 2 3" xfId="16454"/>
    <cellStyle name="Normal 3 3 5 2 5 3" xfId="6753"/>
    <cellStyle name="Normal 3 3 5 2 5 3 2" xfId="16456"/>
    <cellStyle name="Normal 3 3 5 2 5 4" xfId="16453"/>
    <cellStyle name="Normal 3 3 5 2 6" xfId="2703"/>
    <cellStyle name="Normal 3 3 5 2 6 2" xfId="5345"/>
    <cellStyle name="Normal 3 3 5 2 6 2 2" xfId="10626"/>
    <cellStyle name="Normal 3 3 5 2 6 2 2 2" xfId="16459"/>
    <cellStyle name="Normal 3 3 5 2 6 2 3" xfId="16458"/>
    <cellStyle name="Normal 3 3 5 2 6 3" xfId="7985"/>
    <cellStyle name="Normal 3 3 5 2 6 3 2" xfId="16460"/>
    <cellStyle name="Normal 3 3 5 2 6 4" xfId="16457"/>
    <cellStyle name="Normal 3 3 5 2 7" xfId="2880"/>
    <cellStyle name="Normal 3 3 5 2 7 2" xfId="8162"/>
    <cellStyle name="Normal 3 3 5 2 7 2 2" xfId="16462"/>
    <cellStyle name="Normal 3 3 5 2 7 3" xfId="16461"/>
    <cellStyle name="Normal 3 3 5 2 8" xfId="5521"/>
    <cellStyle name="Normal 3 3 5 2 8 2" xfId="16463"/>
    <cellStyle name="Normal 3 3 5 2 9" xfId="16404"/>
    <cellStyle name="Normal 3 3 5 3" xfId="331"/>
    <cellStyle name="Normal 3 3 5 3 2" xfId="680"/>
    <cellStyle name="Normal 3 3 5 3 2 2" xfId="1912"/>
    <cellStyle name="Normal 3 3 5 3 2 2 2" xfId="4554"/>
    <cellStyle name="Normal 3 3 5 3 2 2 2 2" xfId="9835"/>
    <cellStyle name="Normal 3 3 5 3 2 2 2 2 2" xfId="16468"/>
    <cellStyle name="Normal 3 3 5 3 2 2 2 3" xfId="16467"/>
    <cellStyle name="Normal 3 3 5 3 2 2 3" xfId="7194"/>
    <cellStyle name="Normal 3 3 5 3 2 2 3 2" xfId="16469"/>
    <cellStyle name="Normal 3 3 5 3 2 2 4" xfId="16466"/>
    <cellStyle name="Normal 3 3 5 3 2 3" xfId="3322"/>
    <cellStyle name="Normal 3 3 5 3 2 3 2" xfId="8603"/>
    <cellStyle name="Normal 3 3 5 3 2 3 2 2" xfId="16471"/>
    <cellStyle name="Normal 3 3 5 3 2 3 3" xfId="16470"/>
    <cellStyle name="Normal 3 3 5 3 2 4" xfId="5962"/>
    <cellStyle name="Normal 3 3 5 3 2 4 2" xfId="16472"/>
    <cellStyle name="Normal 3 3 5 3 2 5" xfId="16465"/>
    <cellStyle name="Normal 3 3 5 3 3" xfId="1032"/>
    <cellStyle name="Normal 3 3 5 3 3 2" xfId="2264"/>
    <cellStyle name="Normal 3 3 5 3 3 2 2" xfId="4906"/>
    <cellStyle name="Normal 3 3 5 3 3 2 2 2" xfId="10187"/>
    <cellStyle name="Normal 3 3 5 3 3 2 2 2 2" xfId="16476"/>
    <cellStyle name="Normal 3 3 5 3 3 2 2 3" xfId="16475"/>
    <cellStyle name="Normal 3 3 5 3 3 2 3" xfId="7546"/>
    <cellStyle name="Normal 3 3 5 3 3 2 3 2" xfId="16477"/>
    <cellStyle name="Normal 3 3 5 3 3 2 4" xfId="16474"/>
    <cellStyle name="Normal 3 3 5 3 3 3" xfId="3674"/>
    <cellStyle name="Normal 3 3 5 3 3 3 2" xfId="8955"/>
    <cellStyle name="Normal 3 3 5 3 3 3 2 2" xfId="16479"/>
    <cellStyle name="Normal 3 3 5 3 3 3 3" xfId="16478"/>
    <cellStyle name="Normal 3 3 5 3 3 4" xfId="6314"/>
    <cellStyle name="Normal 3 3 5 3 3 4 2" xfId="16480"/>
    <cellStyle name="Normal 3 3 5 3 3 5" xfId="16473"/>
    <cellStyle name="Normal 3 3 5 3 4" xfId="1560"/>
    <cellStyle name="Normal 3 3 5 3 4 2" xfId="4202"/>
    <cellStyle name="Normal 3 3 5 3 4 2 2" xfId="9483"/>
    <cellStyle name="Normal 3 3 5 3 4 2 2 2" xfId="16483"/>
    <cellStyle name="Normal 3 3 5 3 4 2 3" xfId="16482"/>
    <cellStyle name="Normal 3 3 5 3 4 3" xfId="6842"/>
    <cellStyle name="Normal 3 3 5 3 4 3 2" xfId="16484"/>
    <cellStyle name="Normal 3 3 5 3 4 4" xfId="16481"/>
    <cellStyle name="Normal 3 3 5 3 5" xfId="2969"/>
    <cellStyle name="Normal 3 3 5 3 5 2" xfId="8251"/>
    <cellStyle name="Normal 3 3 5 3 5 2 2" xfId="16486"/>
    <cellStyle name="Normal 3 3 5 3 5 3" xfId="16485"/>
    <cellStyle name="Normal 3 3 5 3 6" xfId="5610"/>
    <cellStyle name="Normal 3 3 5 3 6 2" xfId="16487"/>
    <cellStyle name="Normal 3 3 5 3 7" xfId="16464"/>
    <cellStyle name="Normal 3 3 5 4" xfId="505"/>
    <cellStyle name="Normal 3 3 5 4 2" xfId="1208"/>
    <cellStyle name="Normal 3 3 5 4 2 2" xfId="2440"/>
    <cellStyle name="Normal 3 3 5 4 2 2 2" xfId="5082"/>
    <cellStyle name="Normal 3 3 5 4 2 2 2 2" xfId="10363"/>
    <cellStyle name="Normal 3 3 5 4 2 2 2 2 2" xfId="16492"/>
    <cellStyle name="Normal 3 3 5 4 2 2 2 3" xfId="16491"/>
    <cellStyle name="Normal 3 3 5 4 2 2 3" xfId="7722"/>
    <cellStyle name="Normal 3 3 5 4 2 2 3 2" xfId="16493"/>
    <cellStyle name="Normal 3 3 5 4 2 2 4" xfId="16490"/>
    <cellStyle name="Normal 3 3 5 4 2 3" xfId="3850"/>
    <cellStyle name="Normal 3 3 5 4 2 3 2" xfId="9131"/>
    <cellStyle name="Normal 3 3 5 4 2 3 2 2" xfId="16495"/>
    <cellStyle name="Normal 3 3 5 4 2 3 3" xfId="16494"/>
    <cellStyle name="Normal 3 3 5 4 2 4" xfId="6490"/>
    <cellStyle name="Normal 3 3 5 4 2 4 2" xfId="16496"/>
    <cellStyle name="Normal 3 3 5 4 2 5" xfId="16489"/>
    <cellStyle name="Normal 3 3 5 4 3" xfId="1736"/>
    <cellStyle name="Normal 3 3 5 4 3 2" xfId="4378"/>
    <cellStyle name="Normal 3 3 5 4 3 2 2" xfId="9659"/>
    <cellStyle name="Normal 3 3 5 4 3 2 2 2" xfId="16499"/>
    <cellStyle name="Normal 3 3 5 4 3 2 3" xfId="16498"/>
    <cellStyle name="Normal 3 3 5 4 3 3" xfId="7018"/>
    <cellStyle name="Normal 3 3 5 4 3 3 2" xfId="16500"/>
    <cellStyle name="Normal 3 3 5 4 3 4" xfId="16497"/>
    <cellStyle name="Normal 3 3 5 4 4" xfId="3145"/>
    <cellStyle name="Normal 3 3 5 4 4 2" xfId="8427"/>
    <cellStyle name="Normal 3 3 5 4 4 2 2" xfId="16502"/>
    <cellStyle name="Normal 3 3 5 4 4 3" xfId="16501"/>
    <cellStyle name="Normal 3 3 5 4 5" xfId="5786"/>
    <cellStyle name="Normal 3 3 5 4 5 2" xfId="16503"/>
    <cellStyle name="Normal 3 3 5 4 6" xfId="16488"/>
    <cellStyle name="Normal 3 3 5 5" xfId="856"/>
    <cellStyle name="Normal 3 3 5 5 2" xfId="2088"/>
    <cellStyle name="Normal 3 3 5 5 2 2" xfId="4730"/>
    <cellStyle name="Normal 3 3 5 5 2 2 2" xfId="10011"/>
    <cellStyle name="Normal 3 3 5 5 2 2 2 2" xfId="16507"/>
    <cellStyle name="Normal 3 3 5 5 2 2 3" xfId="16506"/>
    <cellStyle name="Normal 3 3 5 5 2 3" xfId="7370"/>
    <cellStyle name="Normal 3 3 5 5 2 3 2" xfId="16508"/>
    <cellStyle name="Normal 3 3 5 5 2 4" xfId="16505"/>
    <cellStyle name="Normal 3 3 5 5 3" xfId="3498"/>
    <cellStyle name="Normal 3 3 5 5 3 2" xfId="8779"/>
    <cellStyle name="Normal 3 3 5 5 3 2 2" xfId="16510"/>
    <cellStyle name="Normal 3 3 5 5 3 3" xfId="16509"/>
    <cellStyle name="Normal 3 3 5 5 4" xfId="6138"/>
    <cellStyle name="Normal 3 3 5 5 4 2" xfId="16511"/>
    <cellStyle name="Normal 3 3 5 5 5" xfId="16504"/>
    <cellStyle name="Normal 3 3 5 6" xfId="1384"/>
    <cellStyle name="Normal 3 3 5 6 2" xfId="4026"/>
    <cellStyle name="Normal 3 3 5 6 2 2" xfId="9307"/>
    <cellStyle name="Normal 3 3 5 6 2 2 2" xfId="16514"/>
    <cellStyle name="Normal 3 3 5 6 2 3" xfId="16513"/>
    <cellStyle name="Normal 3 3 5 6 3" xfId="6666"/>
    <cellStyle name="Normal 3 3 5 6 3 2" xfId="16515"/>
    <cellStyle name="Normal 3 3 5 6 4" xfId="16512"/>
    <cellStyle name="Normal 3 3 5 7" xfId="2616"/>
    <cellStyle name="Normal 3 3 5 7 2" xfId="5258"/>
    <cellStyle name="Normal 3 3 5 7 2 2" xfId="10539"/>
    <cellStyle name="Normal 3 3 5 7 2 2 2" xfId="16518"/>
    <cellStyle name="Normal 3 3 5 7 2 3" xfId="16517"/>
    <cellStyle name="Normal 3 3 5 7 3" xfId="7898"/>
    <cellStyle name="Normal 3 3 5 7 3 2" xfId="16519"/>
    <cellStyle name="Normal 3 3 5 7 4" xfId="16516"/>
    <cellStyle name="Normal 3 3 5 8" xfId="2793"/>
    <cellStyle name="Normal 3 3 5 8 2" xfId="8075"/>
    <cellStyle name="Normal 3 3 5 8 2 2" xfId="16521"/>
    <cellStyle name="Normal 3 3 5 8 3" xfId="16520"/>
    <cellStyle name="Normal 3 3 5 9" xfId="5434"/>
    <cellStyle name="Normal 3 3 5 9 2" xfId="16522"/>
    <cellStyle name="Normal 3 3 6" xfId="169"/>
    <cellStyle name="Normal 3 3 6 2" xfId="354"/>
    <cellStyle name="Normal 3 3 6 2 2" xfId="703"/>
    <cellStyle name="Normal 3 3 6 2 2 2" xfId="1935"/>
    <cellStyle name="Normal 3 3 6 2 2 2 2" xfId="4577"/>
    <cellStyle name="Normal 3 3 6 2 2 2 2 2" xfId="9858"/>
    <cellStyle name="Normal 3 3 6 2 2 2 2 2 2" xfId="16528"/>
    <cellStyle name="Normal 3 3 6 2 2 2 2 3" xfId="16527"/>
    <cellStyle name="Normal 3 3 6 2 2 2 3" xfId="7217"/>
    <cellStyle name="Normal 3 3 6 2 2 2 3 2" xfId="16529"/>
    <cellStyle name="Normal 3 3 6 2 2 2 4" xfId="16526"/>
    <cellStyle name="Normal 3 3 6 2 2 3" xfId="3345"/>
    <cellStyle name="Normal 3 3 6 2 2 3 2" xfId="8626"/>
    <cellStyle name="Normal 3 3 6 2 2 3 2 2" xfId="16531"/>
    <cellStyle name="Normal 3 3 6 2 2 3 3" xfId="16530"/>
    <cellStyle name="Normal 3 3 6 2 2 4" xfId="5985"/>
    <cellStyle name="Normal 3 3 6 2 2 4 2" xfId="16532"/>
    <cellStyle name="Normal 3 3 6 2 2 5" xfId="16525"/>
    <cellStyle name="Normal 3 3 6 2 3" xfId="1055"/>
    <cellStyle name="Normal 3 3 6 2 3 2" xfId="2287"/>
    <cellStyle name="Normal 3 3 6 2 3 2 2" xfId="4929"/>
    <cellStyle name="Normal 3 3 6 2 3 2 2 2" xfId="10210"/>
    <cellStyle name="Normal 3 3 6 2 3 2 2 2 2" xfId="16536"/>
    <cellStyle name="Normal 3 3 6 2 3 2 2 3" xfId="16535"/>
    <cellStyle name="Normal 3 3 6 2 3 2 3" xfId="7569"/>
    <cellStyle name="Normal 3 3 6 2 3 2 3 2" xfId="16537"/>
    <cellStyle name="Normal 3 3 6 2 3 2 4" xfId="16534"/>
    <cellStyle name="Normal 3 3 6 2 3 3" xfId="3697"/>
    <cellStyle name="Normal 3 3 6 2 3 3 2" xfId="8978"/>
    <cellStyle name="Normal 3 3 6 2 3 3 2 2" xfId="16539"/>
    <cellStyle name="Normal 3 3 6 2 3 3 3" xfId="16538"/>
    <cellStyle name="Normal 3 3 6 2 3 4" xfId="6337"/>
    <cellStyle name="Normal 3 3 6 2 3 4 2" xfId="16540"/>
    <cellStyle name="Normal 3 3 6 2 3 5" xfId="16533"/>
    <cellStyle name="Normal 3 3 6 2 4" xfId="1583"/>
    <cellStyle name="Normal 3 3 6 2 4 2" xfId="4225"/>
    <cellStyle name="Normal 3 3 6 2 4 2 2" xfId="9506"/>
    <cellStyle name="Normal 3 3 6 2 4 2 2 2" xfId="16543"/>
    <cellStyle name="Normal 3 3 6 2 4 2 3" xfId="16542"/>
    <cellStyle name="Normal 3 3 6 2 4 3" xfId="6865"/>
    <cellStyle name="Normal 3 3 6 2 4 3 2" xfId="16544"/>
    <cellStyle name="Normal 3 3 6 2 4 4" xfId="16541"/>
    <cellStyle name="Normal 3 3 6 2 5" xfId="2992"/>
    <cellStyle name="Normal 3 3 6 2 5 2" xfId="8274"/>
    <cellStyle name="Normal 3 3 6 2 5 2 2" xfId="16546"/>
    <cellStyle name="Normal 3 3 6 2 5 3" xfId="16545"/>
    <cellStyle name="Normal 3 3 6 2 6" xfId="5633"/>
    <cellStyle name="Normal 3 3 6 2 6 2" xfId="16547"/>
    <cellStyle name="Normal 3 3 6 2 7" xfId="16524"/>
    <cellStyle name="Normal 3 3 6 3" xfId="528"/>
    <cellStyle name="Normal 3 3 6 3 2" xfId="1231"/>
    <cellStyle name="Normal 3 3 6 3 2 2" xfId="2463"/>
    <cellStyle name="Normal 3 3 6 3 2 2 2" xfId="5105"/>
    <cellStyle name="Normal 3 3 6 3 2 2 2 2" xfId="10386"/>
    <cellStyle name="Normal 3 3 6 3 2 2 2 2 2" xfId="16552"/>
    <cellStyle name="Normal 3 3 6 3 2 2 2 3" xfId="16551"/>
    <cellStyle name="Normal 3 3 6 3 2 2 3" xfId="7745"/>
    <cellStyle name="Normal 3 3 6 3 2 2 3 2" xfId="16553"/>
    <cellStyle name="Normal 3 3 6 3 2 2 4" xfId="16550"/>
    <cellStyle name="Normal 3 3 6 3 2 3" xfId="3873"/>
    <cellStyle name="Normal 3 3 6 3 2 3 2" xfId="9154"/>
    <cellStyle name="Normal 3 3 6 3 2 3 2 2" xfId="16555"/>
    <cellStyle name="Normal 3 3 6 3 2 3 3" xfId="16554"/>
    <cellStyle name="Normal 3 3 6 3 2 4" xfId="6513"/>
    <cellStyle name="Normal 3 3 6 3 2 4 2" xfId="16556"/>
    <cellStyle name="Normal 3 3 6 3 2 5" xfId="16549"/>
    <cellStyle name="Normal 3 3 6 3 3" xfId="1759"/>
    <cellStyle name="Normal 3 3 6 3 3 2" xfId="4401"/>
    <cellStyle name="Normal 3 3 6 3 3 2 2" xfId="9682"/>
    <cellStyle name="Normal 3 3 6 3 3 2 2 2" xfId="16559"/>
    <cellStyle name="Normal 3 3 6 3 3 2 3" xfId="16558"/>
    <cellStyle name="Normal 3 3 6 3 3 3" xfId="7041"/>
    <cellStyle name="Normal 3 3 6 3 3 3 2" xfId="16560"/>
    <cellStyle name="Normal 3 3 6 3 3 4" xfId="16557"/>
    <cellStyle name="Normal 3 3 6 3 4" xfId="3168"/>
    <cellStyle name="Normal 3 3 6 3 4 2" xfId="8450"/>
    <cellStyle name="Normal 3 3 6 3 4 2 2" xfId="16562"/>
    <cellStyle name="Normal 3 3 6 3 4 3" xfId="16561"/>
    <cellStyle name="Normal 3 3 6 3 5" xfId="5809"/>
    <cellStyle name="Normal 3 3 6 3 5 2" xfId="16563"/>
    <cellStyle name="Normal 3 3 6 3 6" xfId="16548"/>
    <cellStyle name="Normal 3 3 6 4" xfId="879"/>
    <cellStyle name="Normal 3 3 6 4 2" xfId="2111"/>
    <cellStyle name="Normal 3 3 6 4 2 2" xfId="4753"/>
    <cellStyle name="Normal 3 3 6 4 2 2 2" xfId="10034"/>
    <cellStyle name="Normal 3 3 6 4 2 2 2 2" xfId="16567"/>
    <cellStyle name="Normal 3 3 6 4 2 2 3" xfId="16566"/>
    <cellStyle name="Normal 3 3 6 4 2 3" xfId="7393"/>
    <cellStyle name="Normal 3 3 6 4 2 3 2" xfId="16568"/>
    <cellStyle name="Normal 3 3 6 4 2 4" xfId="16565"/>
    <cellStyle name="Normal 3 3 6 4 3" xfId="3521"/>
    <cellStyle name="Normal 3 3 6 4 3 2" xfId="8802"/>
    <cellStyle name="Normal 3 3 6 4 3 2 2" xfId="16570"/>
    <cellStyle name="Normal 3 3 6 4 3 3" xfId="16569"/>
    <cellStyle name="Normal 3 3 6 4 4" xfId="6161"/>
    <cellStyle name="Normal 3 3 6 4 4 2" xfId="16571"/>
    <cellStyle name="Normal 3 3 6 4 5" xfId="16564"/>
    <cellStyle name="Normal 3 3 6 5" xfId="1407"/>
    <cellStyle name="Normal 3 3 6 5 2" xfId="4049"/>
    <cellStyle name="Normal 3 3 6 5 2 2" xfId="9330"/>
    <cellStyle name="Normal 3 3 6 5 2 2 2" xfId="16574"/>
    <cellStyle name="Normal 3 3 6 5 2 3" xfId="16573"/>
    <cellStyle name="Normal 3 3 6 5 3" xfId="6689"/>
    <cellStyle name="Normal 3 3 6 5 3 2" xfId="16575"/>
    <cellStyle name="Normal 3 3 6 5 4" xfId="16572"/>
    <cellStyle name="Normal 3 3 6 6" xfId="2639"/>
    <cellStyle name="Normal 3 3 6 6 2" xfId="5281"/>
    <cellStyle name="Normal 3 3 6 6 2 2" xfId="10562"/>
    <cellStyle name="Normal 3 3 6 6 2 2 2" xfId="16578"/>
    <cellStyle name="Normal 3 3 6 6 2 3" xfId="16577"/>
    <cellStyle name="Normal 3 3 6 6 3" xfId="7921"/>
    <cellStyle name="Normal 3 3 6 6 3 2" xfId="16579"/>
    <cellStyle name="Normal 3 3 6 6 4" xfId="16576"/>
    <cellStyle name="Normal 3 3 6 7" xfId="2816"/>
    <cellStyle name="Normal 3 3 6 7 2" xfId="8098"/>
    <cellStyle name="Normal 3 3 6 7 2 2" xfId="16581"/>
    <cellStyle name="Normal 3 3 6 7 3" xfId="16580"/>
    <cellStyle name="Normal 3 3 6 8" xfId="5457"/>
    <cellStyle name="Normal 3 3 6 8 2" xfId="16582"/>
    <cellStyle name="Normal 3 3 6 9" xfId="16523"/>
    <cellStyle name="Normal 3 3 7" xfId="266"/>
    <cellStyle name="Normal 3 3 7 2" xfId="614"/>
    <cellStyle name="Normal 3 3 7 2 2" xfId="1846"/>
    <cellStyle name="Normal 3 3 7 2 2 2" xfId="4488"/>
    <cellStyle name="Normal 3 3 7 2 2 2 2" xfId="9769"/>
    <cellStyle name="Normal 3 3 7 2 2 2 2 2" xfId="16587"/>
    <cellStyle name="Normal 3 3 7 2 2 2 3" xfId="16586"/>
    <cellStyle name="Normal 3 3 7 2 2 3" xfId="7128"/>
    <cellStyle name="Normal 3 3 7 2 2 3 2" xfId="16588"/>
    <cellStyle name="Normal 3 3 7 2 2 4" xfId="16585"/>
    <cellStyle name="Normal 3 3 7 2 3" xfId="3256"/>
    <cellStyle name="Normal 3 3 7 2 3 2" xfId="8537"/>
    <cellStyle name="Normal 3 3 7 2 3 2 2" xfId="16590"/>
    <cellStyle name="Normal 3 3 7 2 3 3" xfId="16589"/>
    <cellStyle name="Normal 3 3 7 2 4" xfId="5896"/>
    <cellStyle name="Normal 3 3 7 2 4 2" xfId="16591"/>
    <cellStyle name="Normal 3 3 7 2 5" xfId="16584"/>
    <cellStyle name="Normal 3 3 7 3" xfId="966"/>
    <cellStyle name="Normal 3 3 7 3 2" xfId="2198"/>
    <cellStyle name="Normal 3 3 7 3 2 2" xfId="4840"/>
    <cellStyle name="Normal 3 3 7 3 2 2 2" xfId="10121"/>
    <cellStyle name="Normal 3 3 7 3 2 2 2 2" xfId="16595"/>
    <cellStyle name="Normal 3 3 7 3 2 2 3" xfId="16594"/>
    <cellStyle name="Normal 3 3 7 3 2 3" xfId="7480"/>
    <cellStyle name="Normal 3 3 7 3 2 3 2" xfId="16596"/>
    <cellStyle name="Normal 3 3 7 3 2 4" xfId="16593"/>
    <cellStyle name="Normal 3 3 7 3 3" xfId="3608"/>
    <cellStyle name="Normal 3 3 7 3 3 2" xfId="8889"/>
    <cellStyle name="Normal 3 3 7 3 3 2 2" xfId="16598"/>
    <cellStyle name="Normal 3 3 7 3 3 3" xfId="16597"/>
    <cellStyle name="Normal 3 3 7 3 4" xfId="6248"/>
    <cellStyle name="Normal 3 3 7 3 4 2" xfId="16599"/>
    <cellStyle name="Normal 3 3 7 3 5" xfId="16592"/>
    <cellStyle name="Normal 3 3 7 4" xfId="1494"/>
    <cellStyle name="Normal 3 3 7 4 2" xfId="4136"/>
    <cellStyle name="Normal 3 3 7 4 2 2" xfId="9417"/>
    <cellStyle name="Normal 3 3 7 4 2 2 2" xfId="16602"/>
    <cellStyle name="Normal 3 3 7 4 2 3" xfId="16601"/>
    <cellStyle name="Normal 3 3 7 4 3" xfId="6776"/>
    <cellStyle name="Normal 3 3 7 4 3 2" xfId="16603"/>
    <cellStyle name="Normal 3 3 7 4 4" xfId="16600"/>
    <cellStyle name="Normal 3 3 7 5" xfId="2903"/>
    <cellStyle name="Normal 3 3 7 5 2" xfId="8185"/>
    <cellStyle name="Normal 3 3 7 5 2 2" xfId="16605"/>
    <cellStyle name="Normal 3 3 7 5 3" xfId="16604"/>
    <cellStyle name="Normal 3 3 7 6" xfId="5544"/>
    <cellStyle name="Normal 3 3 7 6 2" xfId="16606"/>
    <cellStyle name="Normal 3 3 7 7" xfId="16583"/>
    <cellStyle name="Normal 3 3 8" xfId="454"/>
    <cellStyle name="Normal 3 3 8 2" xfId="1155"/>
    <cellStyle name="Normal 3 3 8 2 2" xfId="2387"/>
    <cellStyle name="Normal 3 3 8 2 2 2" xfId="5029"/>
    <cellStyle name="Normal 3 3 8 2 2 2 2" xfId="10310"/>
    <cellStyle name="Normal 3 3 8 2 2 2 2 2" xfId="16611"/>
    <cellStyle name="Normal 3 3 8 2 2 2 3" xfId="16610"/>
    <cellStyle name="Normal 3 3 8 2 2 3" xfId="7669"/>
    <cellStyle name="Normal 3 3 8 2 2 3 2" xfId="16612"/>
    <cellStyle name="Normal 3 3 8 2 2 4" xfId="16609"/>
    <cellStyle name="Normal 3 3 8 2 3" xfId="3797"/>
    <cellStyle name="Normal 3 3 8 2 3 2" xfId="9078"/>
    <cellStyle name="Normal 3 3 8 2 3 2 2" xfId="16614"/>
    <cellStyle name="Normal 3 3 8 2 3 3" xfId="16613"/>
    <cellStyle name="Normal 3 3 8 2 4" xfId="6437"/>
    <cellStyle name="Normal 3 3 8 2 4 2" xfId="16615"/>
    <cellStyle name="Normal 3 3 8 2 5" xfId="16608"/>
    <cellStyle name="Normal 3 3 8 3" xfId="1683"/>
    <cellStyle name="Normal 3 3 8 3 2" xfId="4325"/>
    <cellStyle name="Normal 3 3 8 3 2 2" xfId="9606"/>
    <cellStyle name="Normal 3 3 8 3 2 2 2" xfId="16618"/>
    <cellStyle name="Normal 3 3 8 3 2 3" xfId="16617"/>
    <cellStyle name="Normal 3 3 8 3 3" xfId="6965"/>
    <cellStyle name="Normal 3 3 8 3 3 2" xfId="16619"/>
    <cellStyle name="Normal 3 3 8 3 4" xfId="16616"/>
    <cellStyle name="Normal 3 3 8 4" xfId="3092"/>
    <cellStyle name="Normal 3 3 8 4 2" xfId="8374"/>
    <cellStyle name="Normal 3 3 8 4 2 2" xfId="16621"/>
    <cellStyle name="Normal 3 3 8 4 3" xfId="16620"/>
    <cellStyle name="Normal 3 3 8 5" xfId="5733"/>
    <cellStyle name="Normal 3 3 8 5 2" xfId="16622"/>
    <cellStyle name="Normal 3 3 8 6" xfId="16607"/>
    <cellStyle name="Normal 3 3 9" xfId="803"/>
    <cellStyle name="Normal 3 3 9 2" xfId="2035"/>
    <cellStyle name="Normal 3 3 9 2 2" xfId="4677"/>
    <cellStyle name="Normal 3 3 9 2 2 2" xfId="9958"/>
    <cellStyle name="Normal 3 3 9 2 2 2 2" xfId="16626"/>
    <cellStyle name="Normal 3 3 9 2 2 3" xfId="16625"/>
    <cellStyle name="Normal 3 3 9 2 3" xfId="7317"/>
    <cellStyle name="Normal 3 3 9 2 3 2" xfId="16627"/>
    <cellStyle name="Normal 3 3 9 2 4" xfId="16624"/>
    <cellStyle name="Normal 3 3 9 3" xfId="3445"/>
    <cellStyle name="Normal 3 3 9 3 2" xfId="8726"/>
    <cellStyle name="Normal 3 3 9 3 2 2" xfId="16629"/>
    <cellStyle name="Normal 3 3 9 3 3" xfId="16628"/>
    <cellStyle name="Normal 3 3 9 4" xfId="6085"/>
    <cellStyle name="Normal 3 3 9 4 2" xfId="16630"/>
    <cellStyle name="Normal 3 3 9 5" xfId="16623"/>
    <cellStyle name="Normal 3 4" xfId="54"/>
    <cellStyle name="Normal 3 4 10" xfId="2569"/>
    <cellStyle name="Normal 3 4 10 2" xfId="5211"/>
    <cellStyle name="Normal 3 4 10 2 2" xfId="10492"/>
    <cellStyle name="Normal 3 4 10 2 2 2" xfId="16634"/>
    <cellStyle name="Normal 3 4 10 2 3" xfId="16633"/>
    <cellStyle name="Normal 3 4 10 3" xfId="7851"/>
    <cellStyle name="Normal 3 4 10 3 2" xfId="16635"/>
    <cellStyle name="Normal 3 4 10 4" xfId="16632"/>
    <cellStyle name="Normal 3 4 11" xfId="2745"/>
    <cellStyle name="Normal 3 4 11 2" xfId="8027"/>
    <cellStyle name="Normal 3 4 11 2 2" xfId="16637"/>
    <cellStyle name="Normal 3 4 11 3" xfId="16636"/>
    <cellStyle name="Normal 3 4 12" xfId="5387"/>
    <cellStyle name="Normal 3 4 12 2" xfId="16638"/>
    <cellStyle name="Normal 3 4 13" xfId="16631"/>
    <cellStyle name="Normal 3 4 2" xfId="120"/>
    <cellStyle name="Normal 3 4 2 10" xfId="16639"/>
    <cellStyle name="Normal 3 4 2 2" xfId="205"/>
    <cellStyle name="Normal 3 4 2 2 2" xfId="389"/>
    <cellStyle name="Normal 3 4 2 2 2 2" xfId="738"/>
    <cellStyle name="Normal 3 4 2 2 2 2 2" xfId="1970"/>
    <cellStyle name="Normal 3 4 2 2 2 2 2 2" xfId="4612"/>
    <cellStyle name="Normal 3 4 2 2 2 2 2 2 2" xfId="9893"/>
    <cellStyle name="Normal 3 4 2 2 2 2 2 2 2 2" xfId="16645"/>
    <cellStyle name="Normal 3 4 2 2 2 2 2 2 3" xfId="16644"/>
    <cellStyle name="Normal 3 4 2 2 2 2 2 3" xfId="7252"/>
    <cellStyle name="Normal 3 4 2 2 2 2 2 3 2" xfId="16646"/>
    <cellStyle name="Normal 3 4 2 2 2 2 2 4" xfId="16643"/>
    <cellStyle name="Normal 3 4 2 2 2 2 3" xfId="3380"/>
    <cellStyle name="Normal 3 4 2 2 2 2 3 2" xfId="8661"/>
    <cellStyle name="Normal 3 4 2 2 2 2 3 2 2" xfId="16648"/>
    <cellStyle name="Normal 3 4 2 2 2 2 3 3" xfId="16647"/>
    <cellStyle name="Normal 3 4 2 2 2 2 4" xfId="6020"/>
    <cellStyle name="Normal 3 4 2 2 2 2 4 2" xfId="16649"/>
    <cellStyle name="Normal 3 4 2 2 2 2 5" xfId="16642"/>
    <cellStyle name="Normal 3 4 2 2 2 3" xfId="1090"/>
    <cellStyle name="Normal 3 4 2 2 2 3 2" xfId="2322"/>
    <cellStyle name="Normal 3 4 2 2 2 3 2 2" xfId="4964"/>
    <cellStyle name="Normal 3 4 2 2 2 3 2 2 2" xfId="10245"/>
    <cellStyle name="Normal 3 4 2 2 2 3 2 2 2 2" xfId="16653"/>
    <cellStyle name="Normal 3 4 2 2 2 3 2 2 3" xfId="16652"/>
    <cellStyle name="Normal 3 4 2 2 2 3 2 3" xfId="7604"/>
    <cellStyle name="Normal 3 4 2 2 2 3 2 3 2" xfId="16654"/>
    <cellStyle name="Normal 3 4 2 2 2 3 2 4" xfId="16651"/>
    <cellStyle name="Normal 3 4 2 2 2 3 3" xfId="3732"/>
    <cellStyle name="Normal 3 4 2 2 2 3 3 2" xfId="9013"/>
    <cellStyle name="Normal 3 4 2 2 2 3 3 2 2" xfId="16656"/>
    <cellStyle name="Normal 3 4 2 2 2 3 3 3" xfId="16655"/>
    <cellStyle name="Normal 3 4 2 2 2 3 4" xfId="6372"/>
    <cellStyle name="Normal 3 4 2 2 2 3 4 2" xfId="16657"/>
    <cellStyle name="Normal 3 4 2 2 2 3 5" xfId="16650"/>
    <cellStyle name="Normal 3 4 2 2 2 4" xfId="1618"/>
    <cellStyle name="Normal 3 4 2 2 2 4 2" xfId="4260"/>
    <cellStyle name="Normal 3 4 2 2 2 4 2 2" xfId="9541"/>
    <cellStyle name="Normal 3 4 2 2 2 4 2 2 2" xfId="16660"/>
    <cellStyle name="Normal 3 4 2 2 2 4 2 3" xfId="16659"/>
    <cellStyle name="Normal 3 4 2 2 2 4 3" xfId="6900"/>
    <cellStyle name="Normal 3 4 2 2 2 4 3 2" xfId="16661"/>
    <cellStyle name="Normal 3 4 2 2 2 4 4" xfId="16658"/>
    <cellStyle name="Normal 3 4 2 2 2 5" xfId="3027"/>
    <cellStyle name="Normal 3 4 2 2 2 5 2" xfId="8309"/>
    <cellStyle name="Normal 3 4 2 2 2 5 2 2" xfId="16663"/>
    <cellStyle name="Normal 3 4 2 2 2 5 3" xfId="16662"/>
    <cellStyle name="Normal 3 4 2 2 2 6" xfId="5668"/>
    <cellStyle name="Normal 3 4 2 2 2 6 2" xfId="16664"/>
    <cellStyle name="Normal 3 4 2 2 2 7" xfId="16641"/>
    <cellStyle name="Normal 3 4 2 2 3" xfId="561"/>
    <cellStyle name="Normal 3 4 2 2 3 2" xfId="1266"/>
    <cellStyle name="Normal 3 4 2 2 3 2 2" xfId="2498"/>
    <cellStyle name="Normal 3 4 2 2 3 2 2 2" xfId="5140"/>
    <cellStyle name="Normal 3 4 2 2 3 2 2 2 2" xfId="10421"/>
    <cellStyle name="Normal 3 4 2 2 3 2 2 2 2 2" xfId="16669"/>
    <cellStyle name="Normal 3 4 2 2 3 2 2 2 3" xfId="16668"/>
    <cellStyle name="Normal 3 4 2 2 3 2 2 3" xfId="7780"/>
    <cellStyle name="Normal 3 4 2 2 3 2 2 3 2" xfId="16670"/>
    <cellStyle name="Normal 3 4 2 2 3 2 2 4" xfId="16667"/>
    <cellStyle name="Normal 3 4 2 2 3 2 3" xfId="3908"/>
    <cellStyle name="Normal 3 4 2 2 3 2 3 2" xfId="9189"/>
    <cellStyle name="Normal 3 4 2 2 3 2 3 2 2" xfId="16672"/>
    <cellStyle name="Normal 3 4 2 2 3 2 3 3" xfId="16671"/>
    <cellStyle name="Normal 3 4 2 2 3 2 4" xfId="6548"/>
    <cellStyle name="Normal 3 4 2 2 3 2 4 2" xfId="16673"/>
    <cellStyle name="Normal 3 4 2 2 3 2 5" xfId="16666"/>
    <cellStyle name="Normal 3 4 2 2 3 3" xfId="1794"/>
    <cellStyle name="Normal 3 4 2 2 3 3 2" xfId="4436"/>
    <cellStyle name="Normal 3 4 2 2 3 3 2 2" xfId="9717"/>
    <cellStyle name="Normal 3 4 2 2 3 3 2 2 2" xfId="16676"/>
    <cellStyle name="Normal 3 4 2 2 3 3 2 3" xfId="16675"/>
    <cellStyle name="Normal 3 4 2 2 3 3 3" xfId="7076"/>
    <cellStyle name="Normal 3 4 2 2 3 3 3 2" xfId="16677"/>
    <cellStyle name="Normal 3 4 2 2 3 3 4" xfId="16674"/>
    <cellStyle name="Normal 3 4 2 2 3 4" xfId="3203"/>
    <cellStyle name="Normal 3 4 2 2 3 4 2" xfId="8485"/>
    <cellStyle name="Normal 3 4 2 2 3 4 2 2" xfId="16679"/>
    <cellStyle name="Normal 3 4 2 2 3 4 3" xfId="16678"/>
    <cellStyle name="Normal 3 4 2 2 3 5" xfId="5844"/>
    <cellStyle name="Normal 3 4 2 2 3 5 2" xfId="16680"/>
    <cellStyle name="Normal 3 4 2 2 3 6" xfId="16665"/>
    <cellStyle name="Normal 3 4 2 2 4" xfId="914"/>
    <cellStyle name="Normal 3 4 2 2 4 2" xfId="2146"/>
    <cellStyle name="Normal 3 4 2 2 4 2 2" xfId="4788"/>
    <cellStyle name="Normal 3 4 2 2 4 2 2 2" xfId="10069"/>
    <cellStyle name="Normal 3 4 2 2 4 2 2 2 2" xfId="16684"/>
    <cellStyle name="Normal 3 4 2 2 4 2 2 3" xfId="16683"/>
    <cellStyle name="Normal 3 4 2 2 4 2 3" xfId="7428"/>
    <cellStyle name="Normal 3 4 2 2 4 2 3 2" xfId="16685"/>
    <cellStyle name="Normal 3 4 2 2 4 2 4" xfId="16682"/>
    <cellStyle name="Normal 3 4 2 2 4 3" xfId="3556"/>
    <cellStyle name="Normal 3 4 2 2 4 3 2" xfId="8837"/>
    <cellStyle name="Normal 3 4 2 2 4 3 2 2" xfId="16687"/>
    <cellStyle name="Normal 3 4 2 2 4 3 3" xfId="16686"/>
    <cellStyle name="Normal 3 4 2 2 4 4" xfId="6196"/>
    <cellStyle name="Normal 3 4 2 2 4 4 2" xfId="16688"/>
    <cellStyle name="Normal 3 4 2 2 4 5" xfId="16681"/>
    <cellStyle name="Normal 3 4 2 2 5" xfId="1442"/>
    <cellStyle name="Normal 3 4 2 2 5 2" xfId="4084"/>
    <cellStyle name="Normal 3 4 2 2 5 2 2" xfId="9365"/>
    <cellStyle name="Normal 3 4 2 2 5 2 2 2" xfId="16691"/>
    <cellStyle name="Normal 3 4 2 2 5 2 3" xfId="16690"/>
    <cellStyle name="Normal 3 4 2 2 5 3" xfId="6724"/>
    <cellStyle name="Normal 3 4 2 2 5 3 2" xfId="16692"/>
    <cellStyle name="Normal 3 4 2 2 5 4" xfId="16689"/>
    <cellStyle name="Normal 3 4 2 2 6" xfId="2674"/>
    <cellStyle name="Normal 3 4 2 2 6 2" xfId="5316"/>
    <cellStyle name="Normal 3 4 2 2 6 2 2" xfId="10597"/>
    <cellStyle name="Normal 3 4 2 2 6 2 2 2" xfId="16695"/>
    <cellStyle name="Normal 3 4 2 2 6 2 3" xfId="16694"/>
    <cellStyle name="Normal 3 4 2 2 6 3" xfId="7956"/>
    <cellStyle name="Normal 3 4 2 2 6 3 2" xfId="16696"/>
    <cellStyle name="Normal 3 4 2 2 6 4" xfId="16693"/>
    <cellStyle name="Normal 3 4 2 2 7" xfId="2851"/>
    <cellStyle name="Normal 3 4 2 2 7 2" xfId="8133"/>
    <cellStyle name="Normal 3 4 2 2 7 2 2" xfId="16698"/>
    <cellStyle name="Normal 3 4 2 2 7 3" xfId="16697"/>
    <cellStyle name="Normal 3 4 2 2 8" xfId="5492"/>
    <cellStyle name="Normal 3 4 2 2 8 2" xfId="16699"/>
    <cellStyle name="Normal 3 4 2 2 9" xfId="16640"/>
    <cellStyle name="Normal 3 4 2 3" xfId="300"/>
    <cellStyle name="Normal 3 4 2 3 2" xfId="649"/>
    <cellStyle name="Normal 3 4 2 3 2 2" xfId="1881"/>
    <cellStyle name="Normal 3 4 2 3 2 2 2" xfId="4523"/>
    <cellStyle name="Normal 3 4 2 3 2 2 2 2" xfId="9804"/>
    <cellStyle name="Normal 3 4 2 3 2 2 2 2 2" xfId="16704"/>
    <cellStyle name="Normal 3 4 2 3 2 2 2 3" xfId="16703"/>
    <cellStyle name="Normal 3 4 2 3 2 2 3" xfId="7163"/>
    <cellStyle name="Normal 3 4 2 3 2 2 3 2" xfId="16705"/>
    <cellStyle name="Normal 3 4 2 3 2 2 4" xfId="16702"/>
    <cellStyle name="Normal 3 4 2 3 2 3" xfId="3291"/>
    <cellStyle name="Normal 3 4 2 3 2 3 2" xfId="8572"/>
    <cellStyle name="Normal 3 4 2 3 2 3 2 2" xfId="16707"/>
    <cellStyle name="Normal 3 4 2 3 2 3 3" xfId="16706"/>
    <cellStyle name="Normal 3 4 2 3 2 4" xfId="5931"/>
    <cellStyle name="Normal 3 4 2 3 2 4 2" xfId="16708"/>
    <cellStyle name="Normal 3 4 2 3 2 5" xfId="16701"/>
    <cellStyle name="Normal 3 4 2 3 3" xfId="1001"/>
    <cellStyle name="Normal 3 4 2 3 3 2" xfId="2233"/>
    <cellStyle name="Normal 3 4 2 3 3 2 2" xfId="4875"/>
    <cellStyle name="Normal 3 4 2 3 3 2 2 2" xfId="10156"/>
    <cellStyle name="Normal 3 4 2 3 3 2 2 2 2" xfId="16712"/>
    <cellStyle name="Normal 3 4 2 3 3 2 2 3" xfId="16711"/>
    <cellStyle name="Normal 3 4 2 3 3 2 3" xfId="7515"/>
    <cellStyle name="Normal 3 4 2 3 3 2 3 2" xfId="16713"/>
    <cellStyle name="Normal 3 4 2 3 3 2 4" xfId="16710"/>
    <cellStyle name="Normal 3 4 2 3 3 3" xfId="3643"/>
    <cellStyle name="Normal 3 4 2 3 3 3 2" xfId="8924"/>
    <cellStyle name="Normal 3 4 2 3 3 3 2 2" xfId="16715"/>
    <cellStyle name="Normal 3 4 2 3 3 3 3" xfId="16714"/>
    <cellStyle name="Normal 3 4 2 3 3 4" xfId="6283"/>
    <cellStyle name="Normal 3 4 2 3 3 4 2" xfId="16716"/>
    <cellStyle name="Normal 3 4 2 3 3 5" xfId="16709"/>
    <cellStyle name="Normal 3 4 2 3 4" xfId="1529"/>
    <cellStyle name="Normal 3 4 2 3 4 2" xfId="4171"/>
    <cellStyle name="Normal 3 4 2 3 4 2 2" xfId="9452"/>
    <cellStyle name="Normal 3 4 2 3 4 2 2 2" xfId="16719"/>
    <cellStyle name="Normal 3 4 2 3 4 2 3" xfId="16718"/>
    <cellStyle name="Normal 3 4 2 3 4 3" xfId="6811"/>
    <cellStyle name="Normal 3 4 2 3 4 3 2" xfId="16720"/>
    <cellStyle name="Normal 3 4 2 3 4 4" xfId="16717"/>
    <cellStyle name="Normal 3 4 2 3 5" xfId="2938"/>
    <cellStyle name="Normal 3 4 2 3 5 2" xfId="8220"/>
    <cellStyle name="Normal 3 4 2 3 5 2 2" xfId="16722"/>
    <cellStyle name="Normal 3 4 2 3 5 3" xfId="16721"/>
    <cellStyle name="Normal 3 4 2 3 6" xfId="5579"/>
    <cellStyle name="Normal 3 4 2 3 6 2" xfId="16723"/>
    <cellStyle name="Normal 3 4 2 3 7" xfId="16700"/>
    <cellStyle name="Normal 3 4 2 4" xfId="478"/>
    <cellStyle name="Normal 3 4 2 4 2" xfId="1179"/>
    <cellStyle name="Normal 3 4 2 4 2 2" xfId="2411"/>
    <cellStyle name="Normal 3 4 2 4 2 2 2" xfId="5053"/>
    <cellStyle name="Normal 3 4 2 4 2 2 2 2" xfId="10334"/>
    <cellStyle name="Normal 3 4 2 4 2 2 2 2 2" xfId="16728"/>
    <cellStyle name="Normal 3 4 2 4 2 2 2 3" xfId="16727"/>
    <cellStyle name="Normal 3 4 2 4 2 2 3" xfId="7693"/>
    <cellStyle name="Normal 3 4 2 4 2 2 3 2" xfId="16729"/>
    <cellStyle name="Normal 3 4 2 4 2 2 4" xfId="16726"/>
    <cellStyle name="Normal 3 4 2 4 2 3" xfId="3821"/>
    <cellStyle name="Normal 3 4 2 4 2 3 2" xfId="9102"/>
    <cellStyle name="Normal 3 4 2 4 2 3 2 2" xfId="16731"/>
    <cellStyle name="Normal 3 4 2 4 2 3 3" xfId="16730"/>
    <cellStyle name="Normal 3 4 2 4 2 4" xfId="6461"/>
    <cellStyle name="Normal 3 4 2 4 2 4 2" xfId="16732"/>
    <cellStyle name="Normal 3 4 2 4 2 5" xfId="16725"/>
    <cellStyle name="Normal 3 4 2 4 3" xfId="1707"/>
    <cellStyle name="Normal 3 4 2 4 3 2" xfId="4349"/>
    <cellStyle name="Normal 3 4 2 4 3 2 2" xfId="9630"/>
    <cellStyle name="Normal 3 4 2 4 3 2 2 2" xfId="16735"/>
    <cellStyle name="Normal 3 4 2 4 3 2 3" xfId="16734"/>
    <cellStyle name="Normal 3 4 2 4 3 3" xfId="6989"/>
    <cellStyle name="Normal 3 4 2 4 3 3 2" xfId="16736"/>
    <cellStyle name="Normal 3 4 2 4 3 4" xfId="16733"/>
    <cellStyle name="Normal 3 4 2 4 4" xfId="3116"/>
    <cellStyle name="Normal 3 4 2 4 4 2" xfId="8398"/>
    <cellStyle name="Normal 3 4 2 4 4 2 2" xfId="16738"/>
    <cellStyle name="Normal 3 4 2 4 4 3" xfId="16737"/>
    <cellStyle name="Normal 3 4 2 4 5" xfId="5757"/>
    <cellStyle name="Normal 3 4 2 4 5 2" xfId="16739"/>
    <cellStyle name="Normal 3 4 2 4 6" xfId="16724"/>
    <cellStyle name="Normal 3 4 2 5" xfId="827"/>
    <cellStyle name="Normal 3 4 2 5 2" xfId="2059"/>
    <cellStyle name="Normal 3 4 2 5 2 2" xfId="4701"/>
    <cellStyle name="Normal 3 4 2 5 2 2 2" xfId="9982"/>
    <cellStyle name="Normal 3 4 2 5 2 2 2 2" xfId="16743"/>
    <cellStyle name="Normal 3 4 2 5 2 2 3" xfId="16742"/>
    <cellStyle name="Normal 3 4 2 5 2 3" xfId="7341"/>
    <cellStyle name="Normal 3 4 2 5 2 3 2" xfId="16744"/>
    <cellStyle name="Normal 3 4 2 5 2 4" xfId="16741"/>
    <cellStyle name="Normal 3 4 2 5 3" xfId="3469"/>
    <cellStyle name="Normal 3 4 2 5 3 2" xfId="8750"/>
    <cellStyle name="Normal 3 4 2 5 3 2 2" xfId="16746"/>
    <cellStyle name="Normal 3 4 2 5 3 3" xfId="16745"/>
    <cellStyle name="Normal 3 4 2 5 4" xfId="6109"/>
    <cellStyle name="Normal 3 4 2 5 4 2" xfId="16747"/>
    <cellStyle name="Normal 3 4 2 5 5" xfId="16740"/>
    <cellStyle name="Normal 3 4 2 6" xfId="1353"/>
    <cellStyle name="Normal 3 4 2 6 2" xfId="3995"/>
    <cellStyle name="Normal 3 4 2 6 2 2" xfId="9276"/>
    <cellStyle name="Normal 3 4 2 6 2 2 2" xfId="16750"/>
    <cellStyle name="Normal 3 4 2 6 2 3" xfId="16749"/>
    <cellStyle name="Normal 3 4 2 6 3" xfId="6635"/>
    <cellStyle name="Normal 3 4 2 6 3 2" xfId="16751"/>
    <cellStyle name="Normal 3 4 2 6 4" xfId="16748"/>
    <cellStyle name="Normal 3 4 2 7" xfId="2585"/>
    <cellStyle name="Normal 3 4 2 7 2" xfId="5227"/>
    <cellStyle name="Normal 3 4 2 7 2 2" xfId="10508"/>
    <cellStyle name="Normal 3 4 2 7 2 2 2" xfId="16754"/>
    <cellStyle name="Normal 3 4 2 7 2 3" xfId="16753"/>
    <cellStyle name="Normal 3 4 2 7 3" xfId="7867"/>
    <cellStyle name="Normal 3 4 2 7 3 2" xfId="16755"/>
    <cellStyle name="Normal 3 4 2 7 4" xfId="16752"/>
    <cellStyle name="Normal 3 4 2 8" xfId="2764"/>
    <cellStyle name="Normal 3 4 2 8 2" xfId="8046"/>
    <cellStyle name="Normal 3 4 2 8 2 2" xfId="16757"/>
    <cellStyle name="Normal 3 4 2 8 3" xfId="16756"/>
    <cellStyle name="Normal 3 4 2 9" xfId="5405"/>
    <cellStyle name="Normal 3 4 2 9 2" xfId="16758"/>
    <cellStyle name="Normal 3 4 3" xfId="137"/>
    <cellStyle name="Normal 3 4 3 10" xfId="16759"/>
    <cellStyle name="Normal 3 4 3 2" xfId="220"/>
    <cellStyle name="Normal 3 4 3 2 2" xfId="404"/>
    <cellStyle name="Normal 3 4 3 2 2 2" xfId="753"/>
    <cellStyle name="Normal 3 4 3 2 2 2 2" xfId="1985"/>
    <cellStyle name="Normal 3 4 3 2 2 2 2 2" xfId="4627"/>
    <cellStyle name="Normal 3 4 3 2 2 2 2 2 2" xfId="9908"/>
    <cellStyle name="Normal 3 4 3 2 2 2 2 2 2 2" xfId="16765"/>
    <cellStyle name="Normal 3 4 3 2 2 2 2 2 3" xfId="16764"/>
    <cellStyle name="Normal 3 4 3 2 2 2 2 3" xfId="7267"/>
    <cellStyle name="Normal 3 4 3 2 2 2 2 3 2" xfId="16766"/>
    <cellStyle name="Normal 3 4 3 2 2 2 2 4" xfId="16763"/>
    <cellStyle name="Normal 3 4 3 2 2 2 3" xfId="3395"/>
    <cellStyle name="Normal 3 4 3 2 2 2 3 2" xfId="8676"/>
    <cellStyle name="Normal 3 4 3 2 2 2 3 2 2" xfId="16768"/>
    <cellStyle name="Normal 3 4 3 2 2 2 3 3" xfId="16767"/>
    <cellStyle name="Normal 3 4 3 2 2 2 4" xfId="6035"/>
    <cellStyle name="Normal 3 4 3 2 2 2 4 2" xfId="16769"/>
    <cellStyle name="Normal 3 4 3 2 2 2 5" xfId="16762"/>
    <cellStyle name="Normal 3 4 3 2 2 3" xfId="1105"/>
    <cellStyle name="Normal 3 4 3 2 2 3 2" xfId="2337"/>
    <cellStyle name="Normal 3 4 3 2 2 3 2 2" xfId="4979"/>
    <cellStyle name="Normal 3 4 3 2 2 3 2 2 2" xfId="10260"/>
    <cellStyle name="Normal 3 4 3 2 2 3 2 2 2 2" xfId="16773"/>
    <cellStyle name="Normal 3 4 3 2 2 3 2 2 3" xfId="16772"/>
    <cellStyle name="Normal 3 4 3 2 2 3 2 3" xfId="7619"/>
    <cellStyle name="Normal 3 4 3 2 2 3 2 3 2" xfId="16774"/>
    <cellStyle name="Normal 3 4 3 2 2 3 2 4" xfId="16771"/>
    <cellStyle name="Normal 3 4 3 2 2 3 3" xfId="3747"/>
    <cellStyle name="Normal 3 4 3 2 2 3 3 2" xfId="9028"/>
    <cellStyle name="Normal 3 4 3 2 2 3 3 2 2" xfId="16776"/>
    <cellStyle name="Normal 3 4 3 2 2 3 3 3" xfId="16775"/>
    <cellStyle name="Normal 3 4 3 2 2 3 4" xfId="6387"/>
    <cellStyle name="Normal 3 4 3 2 2 3 4 2" xfId="16777"/>
    <cellStyle name="Normal 3 4 3 2 2 3 5" xfId="16770"/>
    <cellStyle name="Normal 3 4 3 2 2 4" xfId="1633"/>
    <cellStyle name="Normal 3 4 3 2 2 4 2" xfId="4275"/>
    <cellStyle name="Normal 3 4 3 2 2 4 2 2" xfId="9556"/>
    <cellStyle name="Normal 3 4 3 2 2 4 2 2 2" xfId="16780"/>
    <cellStyle name="Normal 3 4 3 2 2 4 2 3" xfId="16779"/>
    <cellStyle name="Normal 3 4 3 2 2 4 3" xfId="6915"/>
    <cellStyle name="Normal 3 4 3 2 2 4 3 2" xfId="16781"/>
    <cellStyle name="Normal 3 4 3 2 2 4 4" xfId="16778"/>
    <cellStyle name="Normal 3 4 3 2 2 5" xfId="3042"/>
    <cellStyle name="Normal 3 4 3 2 2 5 2" xfId="8324"/>
    <cellStyle name="Normal 3 4 3 2 2 5 2 2" xfId="16783"/>
    <cellStyle name="Normal 3 4 3 2 2 5 3" xfId="16782"/>
    <cellStyle name="Normal 3 4 3 2 2 6" xfId="5683"/>
    <cellStyle name="Normal 3 4 3 2 2 6 2" xfId="16784"/>
    <cellStyle name="Normal 3 4 3 2 2 7" xfId="16761"/>
    <cellStyle name="Normal 3 4 3 2 3" xfId="576"/>
    <cellStyle name="Normal 3 4 3 2 3 2" xfId="1281"/>
    <cellStyle name="Normal 3 4 3 2 3 2 2" xfId="2513"/>
    <cellStyle name="Normal 3 4 3 2 3 2 2 2" xfId="5155"/>
    <cellStyle name="Normal 3 4 3 2 3 2 2 2 2" xfId="10436"/>
    <cellStyle name="Normal 3 4 3 2 3 2 2 2 2 2" xfId="16789"/>
    <cellStyle name="Normal 3 4 3 2 3 2 2 2 3" xfId="16788"/>
    <cellStyle name="Normal 3 4 3 2 3 2 2 3" xfId="7795"/>
    <cellStyle name="Normal 3 4 3 2 3 2 2 3 2" xfId="16790"/>
    <cellStyle name="Normal 3 4 3 2 3 2 2 4" xfId="16787"/>
    <cellStyle name="Normal 3 4 3 2 3 2 3" xfId="3923"/>
    <cellStyle name="Normal 3 4 3 2 3 2 3 2" xfId="9204"/>
    <cellStyle name="Normal 3 4 3 2 3 2 3 2 2" xfId="16792"/>
    <cellStyle name="Normal 3 4 3 2 3 2 3 3" xfId="16791"/>
    <cellStyle name="Normal 3 4 3 2 3 2 4" xfId="6563"/>
    <cellStyle name="Normal 3 4 3 2 3 2 4 2" xfId="16793"/>
    <cellStyle name="Normal 3 4 3 2 3 2 5" xfId="16786"/>
    <cellStyle name="Normal 3 4 3 2 3 3" xfId="1809"/>
    <cellStyle name="Normal 3 4 3 2 3 3 2" xfId="4451"/>
    <cellStyle name="Normal 3 4 3 2 3 3 2 2" xfId="9732"/>
    <cellStyle name="Normal 3 4 3 2 3 3 2 2 2" xfId="16796"/>
    <cellStyle name="Normal 3 4 3 2 3 3 2 3" xfId="16795"/>
    <cellStyle name="Normal 3 4 3 2 3 3 3" xfId="7091"/>
    <cellStyle name="Normal 3 4 3 2 3 3 3 2" xfId="16797"/>
    <cellStyle name="Normal 3 4 3 2 3 3 4" xfId="16794"/>
    <cellStyle name="Normal 3 4 3 2 3 4" xfId="3218"/>
    <cellStyle name="Normal 3 4 3 2 3 4 2" xfId="8500"/>
    <cellStyle name="Normal 3 4 3 2 3 4 2 2" xfId="16799"/>
    <cellStyle name="Normal 3 4 3 2 3 4 3" xfId="16798"/>
    <cellStyle name="Normal 3 4 3 2 3 5" xfId="5859"/>
    <cellStyle name="Normal 3 4 3 2 3 5 2" xfId="16800"/>
    <cellStyle name="Normal 3 4 3 2 3 6" xfId="16785"/>
    <cellStyle name="Normal 3 4 3 2 4" xfId="929"/>
    <cellStyle name="Normal 3 4 3 2 4 2" xfId="2161"/>
    <cellStyle name="Normal 3 4 3 2 4 2 2" xfId="4803"/>
    <cellStyle name="Normal 3 4 3 2 4 2 2 2" xfId="10084"/>
    <cellStyle name="Normal 3 4 3 2 4 2 2 2 2" xfId="16804"/>
    <cellStyle name="Normal 3 4 3 2 4 2 2 3" xfId="16803"/>
    <cellStyle name="Normal 3 4 3 2 4 2 3" xfId="7443"/>
    <cellStyle name="Normal 3 4 3 2 4 2 3 2" xfId="16805"/>
    <cellStyle name="Normal 3 4 3 2 4 2 4" xfId="16802"/>
    <cellStyle name="Normal 3 4 3 2 4 3" xfId="3571"/>
    <cellStyle name="Normal 3 4 3 2 4 3 2" xfId="8852"/>
    <cellStyle name="Normal 3 4 3 2 4 3 2 2" xfId="16807"/>
    <cellStyle name="Normal 3 4 3 2 4 3 3" xfId="16806"/>
    <cellStyle name="Normal 3 4 3 2 4 4" xfId="6211"/>
    <cellStyle name="Normal 3 4 3 2 4 4 2" xfId="16808"/>
    <cellStyle name="Normal 3 4 3 2 4 5" xfId="16801"/>
    <cellStyle name="Normal 3 4 3 2 5" xfId="1457"/>
    <cellStyle name="Normal 3 4 3 2 5 2" xfId="4099"/>
    <cellStyle name="Normal 3 4 3 2 5 2 2" xfId="9380"/>
    <cellStyle name="Normal 3 4 3 2 5 2 2 2" xfId="16811"/>
    <cellStyle name="Normal 3 4 3 2 5 2 3" xfId="16810"/>
    <cellStyle name="Normal 3 4 3 2 5 3" xfId="6739"/>
    <cellStyle name="Normal 3 4 3 2 5 3 2" xfId="16812"/>
    <cellStyle name="Normal 3 4 3 2 5 4" xfId="16809"/>
    <cellStyle name="Normal 3 4 3 2 6" xfId="2689"/>
    <cellStyle name="Normal 3 4 3 2 6 2" xfId="5331"/>
    <cellStyle name="Normal 3 4 3 2 6 2 2" xfId="10612"/>
    <cellStyle name="Normal 3 4 3 2 6 2 2 2" xfId="16815"/>
    <cellStyle name="Normal 3 4 3 2 6 2 3" xfId="16814"/>
    <cellStyle name="Normal 3 4 3 2 6 3" xfId="7971"/>
    <cellStyle name="Normal 3 4 3 2 6 3 2" xfId="16816"/>
    <cellStyle name="Normal 3 4 3 2 6 4" xfId="16813"/>
    <cellStyle name="Normal 3 4 3 2 7" xfId="2866"/>
    <cellStyle name="Normal 3 4 3 2 7 2" xfId="8148"/>
    <cellStyle name="Normal 3 4 3 2 7 2 2" xfId="16818"/>
    <cellStyle name="Normal 3 4 3 2 7 3" xfId="16817"/>
    <cellStyle name="Normal 3 4 3 2 8" xfId="5507"/>
    <cellStyle name="Normal 3 4 3 2 8 2" xfId="16819"/>
    <cellStyle name="Normal 3 4 3 2 9" xfId="16760"/>
    <cellStyle name="Normal 3 4 3 3" xfId="317"/>
    <cellStyle name="Normal 3 4 3 3 2" xfId="666"/>
    <cellStyle name="Normal 3 4 3 3 2 2" xfId="1898"/>
    <cellStyle name="Normal 3 4 3 3 2 2 2" xfId="4540"/>
    <cellStyle name="Normal 3 4 3 3 2 2 2 2" xfId="9821"/>
    <cellStyle name="Normal 3 4 3 3 2 2 2 2 2" xfId="16824"/>
    <cellStyle name="Normal 3 4 3 3 2 2 2 3" xfId="16823"/>
    <cellStyle name="Normal 3 4 3 3 2 2 3" xfId="7180"/>
    <cellStyle name="Normal 3 4 3 3 2 2 3 2" xfId="16825"/>
    <cellStyle name="Normal 3 4 3 3 2 2 4" xfId="16822"/>
    <cellStyle name="Normal 3 4 3 3 2 3" xfId="3308"/>
    <cellStyle name="Normal 3 4 3 3 2 3 2" xfId="8589"/>
    <cellStyle name="Normal 3 4 3 3 2 3 2 2" xfId="16827"/>
    <cellStyle name="Normal 3 4 3 3 2 3 3" xfId="16826"/>
    <cellStyle name="Normal 3 4 3 3 2 4" xfId="5948"/>
    <cellStyle name="Normal 3 4 3 3 2 4 2" xfId="16828"/>
    <cellStyle name="Normal 3 4 3 3 2 5" xfId="16821"/>
    <cellStyle name="Normal 3 4 3 3 3" xfId="1018"/>
    <cellStyle name="Normal 3 4 3 3 3 2" xfId="2250"/>
    <cellStyle name="Normal 3 4 3 3 3 2 2" xfId="4892"/>
    <cellStyle name="Normal 3 4 3 3 3 2 2 2" xfId="10173"/>
    <cellStyle name="Normal 3 4 3 3 3 2 2 2 2" xfId="16832"/>
    <cellStyle name="Normal 3 4 3 3 3 2 2 3" xfId="16831"/>
    <cellStyle name="Normal 3 4 3 3 3 2 3" xfId="7532"/>
    <cellStyle name="Normal 3 4 3 3 3 2 3 2" xfId="16833"/>
    <cellStyle name="Normal 3 4 3 3 3 2 4" xfId="16830"/>
    <cellStyle name="Normal 3 4 3 3 3 3" xfId="3660"/>
    <cellStyle name="Normal 3 4 3 3 3 3 2" xfId="8941"/>
    <cellStyle name="Normal 3 4 3 3 3 3 2 2" xfId="16835"/>
    <cellStyle name="Normal 3 4 3 3 3 3 3" xfId="16834"/>
    <cellStyle name="Normal 3 4 3 3 3 4" xfId="6300"/>
    <cellStyle name="Normal 3 4 3 3 3 4 2" xfId="16836"/>
    <cellStyle name="Normal 3 4 3 3 3 5" xfId="16829"/>
    <cellStyle name="Normal 3 4 3 3 4" xfId="1546"/>
    <cellStyle name="Normal 3 4 3 3 4 2" xfId="4188"/>
    <cellStyle name="Normal 3 4 3 3 4 2 2" xfId="9469"/>
    <cellStyle name="Normal 3 4 3 3 4 2 2 2" xfId="16839"/>
    <cellStyle name="Normal 3 4 3 3 4 2 3" xfId="16838"/>
    <cellStyle name="Normal 3 4 3 3 4 3" xfId="6828"/>
    <cellStyle name="Normal 3 4 3 3 4 3 2" xfId="16840"/>
    <cellStyle name="Normal 3 4 3 3 4 4" xfId="16837"/>
    <cellStyle name="Normal 3 4 3 3 5" xfId="2955"/>
    <cellStyle name="Normal 3 4 3 3 5 2" xfId="8237"/>
    <cellStyle name="Normal 3 4 3 3 5 2 2" xfId="16842"/>
    <cellStyle name="Normal 3 4 3 3 5 3" xfId="16841"/>
    <cellStyle name="Normal 3 4 3 3 6" xfId="5596"/>
    <cellStyle name="Normal 3 4 3 3 6 2" xfId="16843"/>
    <cellStyle name="Normal 3 4 3 3 7" xfId="16820"/>
    <cellStyle name="Normal 3 4 3 4" xfId="492"/>
    <cellStyle name="Normal 3 4 3 4 2" xfId="1195"/>
    <cellStyle name="Normal 3 4 3 4 2 2" xfId="2427"/>
    <cellStyle name="Normal 3 4 3 4 2 2 2" xfId="5069"/>
    <cellStyle name="Normal 3 4 3 4 2 2 2 2" xfId="10350"/>
    <cellStyle name="Normal 3 4 3 4 2 2 2 2 2" xfId="16848"/>
    <cellStyle name="Normal 3 4 3 4 2 2 2 3" xfId="16847"/>
    <cellStyle name="Normal 3 4 3 4 2 2 3" xfId="7709"/>
    <cellStyle name="Normal 3 4 3 4 2 2 3 2" xfId="16849"/>
    <cellStyle name="Normal 3 4 3 4 2 2 4" xfId="16846"/>
    <cellStyle name="Normal 3 4 3 4 2 3" xfId="3837"/>
    <cellStyle name="Normal 3 4 3 4 2 3 2" xfId="9118"/>
    <cellStyle name="Normal 3 4 3 4 2 3 2 2" xfId="16851"/>
    <cellStyle name="Normal 3 4 3 4 2 3 3" xfId="16850"/>
    <cellStyle name="Normal 3 4 3 4 2 4" xfId="6477"/>
    <cellStyle name="Normal 3 4 3 4 2 4 2" xfId="16852"/>
    <cellStyle name="Normal 3 4 3 4 2 5" xfId="16845"/>
    <cellStyle name="Normal 3 4 3 4 3" xfId="1723"/>
    <cellStyle name="Normal 3 4 3 4 3 2" xfId="4365"/>
    <cellStyle name="Normal 3 4 3 4 3 2 2" xfId="9646"/>
    <cellStyle name="Normal 3 4 3 4 3 2 2 2" xfId="16855"/>
    <cellStyle name="Normal 3 4 3 4 3 2 3" xfId="16854"/>
    <cellStyle name="Normal 3 4 3 4 3 3" xfId="7005"/>
    <cellStyle name="Normal 3 4 3 4 3 3 2" xfId="16856"/>
    <cellStyle name="Normal 3 4 3 4 3 4" xfId="16853"/>
    <cellStyle name="Normal 3 4 3 4 4" xfId="3132"/>
    <cellStyle name="Normal 3 4 3 4 4 2" xfId="8414"/>
    <cellStyle name="Normal 3 4 3 4 4 2 2" xfId="16858"/>
    <cellStyle name="Normal 3 4 3 4 4 3" xfId="16857"/>
    <cellStyle name="Normal 3 4 3 4 5" xfId="5773"/>
    <cellStyle name="Normal 3 4 3 4 5 2" xfId="16859"/>
    <cellStyle name="Normal 3 4 3 4 6" xfId="16844"/>
    <cellStyle name="Normal 3 4 3 5" xfId="843"/>
    <cellStyle name="Normal 3 4 3 5 2" xfId="2075"/>
    <cellStyle name="Normal 3 4 3 5 2 2" xfId="4717"/>
    <cellStyle name="Normal 3 4 3 5 2 2 2" xfId="9998"/>
    <cellStyle name="Normal 3 4 3 5 2 2 2 2" xfId="16863"/>
    <cellStyle name="Normal 3 4 3 5 2 2 3" xfId="16862"/>
    <cellStyle name="Normal 3 4 3 5 2 3" xfId="7357"/>
    <cellStyle name="Normal 3 4 3 5 2 3 2" xfId="16864"/>
    <cellStyle name="Normal 3 4 3 5 2 4" xfId="16861"/>
    <cellStyle name="Normal 3 4 3 5 3" xfId="3485"/>
    <cellStyle name="Normal 3 4 3 5 3 2" xfId="8766"/>
    <cellStyle name="Normal 3 4 3 5 3 2 2" xfId="16866"/>
    <cellStyle name="Normal 3 4 3 5 3 3" xfId="16865"/>
    <cellStyle name="Normal 3 4 3 5 4" xfId="6125"/>
    <cellStyle name="Normal 3 4 3 5 4 2" xfId="16867"/>
    <cellStyle name="Normal 3 4 3 5 5" xfId="16860"/>
    <cellStyle name="Normal 3 4 3 6" xfId="1370"/>
    <cellStyle name="Normal 3 4 3 6 2" xfId="4012"/>
    <cellStyle name="Normal 3 4 3 6 2 2" xfId="9293"/>
    <cellStyle name="Normal 3 4 3 6 2 2 2" xfId="16870"/>
    <cellStyle name="Normal 3 4 3 6 2 3" xfId="16869"/>
    <cellStyle name="Normal 3 4 3 6 3" xfId="6652"/>
    <cellStyle name="Normal 3 4 3 6 3 2" xfId="16871"/>
    <cellStyle name="Normal 3 4 3 6 4" xfId="16868"/>
    <cellStyle name="Normal 3 4 3 7" xfId="2602"/>
    <cellStyle name="Normal 3 4 3 7 2" xfId="5244"/>
    <cellStyle name="Normal 3 4 3 7 2 2" xfId="10525"/>
    <cellStyle name="Normal 3 4 3 7 2 2 2" xfId="16874"/>
    <cellStyle name="Normal 3 4 3 7 2 3" xfId="16873"/>
    <cellStyle name="Normal 3 4 3 7 3" xfId="7884"/>
    <cellStyle name="Normal 3 4 3 7 3 2" xfId="16875"/>
    <cellStyle name="Normal 3 4 3 7 4" xfId="16872"/>
    <cellStyle name="Normal 3 4 3 8" xfId="2780"/>
    <cellStyle name="Normal 3 4 3 8 2" xfId="8062"/>
    <cellStyle name="Normal 3 4 3 8 2 2" xfId="16877"/>
    <cellStyle name="Normal 3 4 3 8 3" xfId="16876"/>
    <cellStyle name="Normal 3 4 3 9" xfId="5421"/>
    <cellStyle name="Normal 3 4 3 9 2" xfId="16878"/>
    <cellStyle name="Normal 3 4 4" xfId="149"/>
    <cellStyle name="Normal 3 4 4 10" xfId="16879"/>
    <cellStyle name="Normal 3 4 4 2" xfId="232"/>
    <cellStyle name="Normal 3 4 4 2 2" xfId="416"/>
    <cellStyle name="Normal 3 4 4 2 2 2" xfId="765"/>
    <cellStyle name="Normal 3 4 4 2 2 2 2" xfId="1997"/>
    <cellStyle name="Normal 3 4 4 2 2 2 2 2" xfId="4639"/>
    <cellStyle name="Normal 3 4 4 2 2 2 2 2 2" xfId="9920"/>
    <cellStyle name="Normal 3 4 4 2 2 2 2 2 2 2" xfId="16885"/>
    <cellStyle name="Normal 3 4 4 2 2 2 2 2 3" xfId="16884"/>
    <cellStyle name="Normal 3 4 4 2 2 2 2 3" xfId="7279"/>
    <cellStyle name="Normal 3 4 4 2 2 2 2 3 2" xfId="16886"/>
    <cellStyle name="Normal 3 4 4 2 2 2 2 4" xfId="16883"/>
    <cellStyle name="Normal 3 4 4 2 2 2 3" xfId="3407"/>
    <cellStyle name="Normal 3 4 4 2 2 2 3 2" xfId="8688"/>
    <cellStyle name="Normal 3 4 4 2 2 2 3 2 2" xfId="16888"/>
    <cellStyle name="Normal 3 4 4 2 2 2 3 3" xfId="16887"/>
    <cellStyle name="Normal 3 4 4 2 2 2 4" xfId="6047"/>
    <cellStyle name="Normal 3 4 4 2 2 2 4 2" xfId="16889"/>
    <cellStyle name="Normal 3 4 4 2 2 2 5" xfId="16882"/>
    <cellStyle name="Normal 3 4 4 2 2 3" xfId="1117"/>
    <cellStyle name="Normal 3 4 4 2 2 3 2" xfId="2349"/>
    <cellStyle name="Normal 3 4 4 2 2 3 2 2" xfId="4991"/>
    <cellStyle name="Normal 3 4 4 2 2 3 2 2 2" xfId="10272"/>
    <cellStyle name="Normal 3 4 4 2 2 3 2 2 2 2" xfId="16893"/>
    <cellStyle name="Normal 3 4 4 2 2 3 2 2 3" xfId="16892"/>
    <cellStyle name="Normal 3 4 4 2 2 3 2 3" xfId="7631"/>
    <cellStyle name="Normal 3 4 4 2 2 3 2 3 2" xfId="16894"/>
    <cellStyle name="Normal 3 4 4 2 2 3 2 4" xfId="16891"/>
    <cellStyle name="Normal 3 4 4 2 2 3 3" xfId="3759"/>
    <cellStyle name="Normal 3 4 4 2 2 3 3 2" xfId="9040"/>
    <cellStyle name="Normal 3 4 4 2 2 3 3 2 2" xfId="16896"/>
    <cellStyle name="Normal 3 4 4 2 2 3 3 3" xfId="16895"/>
    <cellStyle name="Normal 3 4 4 2 2 3 4" xfId="6399"/>
    <cellStyle name="Normal 3 4 4 2 2 3 4 2" xfId="16897"/>
    <cellStyle name="Normal 3 4 4 2 2 3 5" xfId="16890"/>
    <cellStyle name="Normal 3 4 4 2 2 4" xfId="1645"/>
    <cellStyle name="Normal 3 4 4 2 2 4 2" xfId="4287"/>
    <cellStyle name="Normal 3 4 4 2 2 4 2 2" xfId="9568"/>
    <cellStyle name="Normal 3 4 4 2 2 4 2 2 2" xfId="16900"/>
    <cellStyle name="Normal 3 4 4 2 2 4 2 3" xfId="16899"/>
    <cellStyle name="Normal 3 4 4 2 2 4 3" xfId="6927"/>
    <cellStyle name="Normal 3 4 4 2 2 4 3 2" xfId="16901"/>
    <cellStyle name="Normal 3 4 4 2 2 4 4" xfId="16898"/>
    <cellStyle name="Normal 3 4 4 2 2 5" xfId="3054"/>
    <cellStyle name="Normal 3 4 4 2 2 5 2" xfId="8336"/>
    <cellStyle name="Normal 3 4 4 2 2 5 2 2" xfId="16903"/>
    <cellStyle name="Normal 3 4 4 2 2 5 3" xfId="16902"/>
    <cellStyle name="Normal 3 4 4 2 2 6" xfId="5695"/>
    <cellStyle name="Normal 3 4 4 2 2 6 2" xfId="16904"/>
    <cellStyle name="Normal 3 4 4 2 2 7" xfId="16881"/>
    <cellStyle name="Normal 3 4 4 2 3" xfId="588"/>
    <cellStyle name="Normal 3 4 4 2 3 2" xfId="1293"/>
    <cellStyle name="Normal 3 4 4 2 3 2 2" xfId="2525"/>
    <cellStyle name="Normal 3 4 4 2 3 2 2 2" xfId="5167"/>
    <cellStyle name="Normal 3 4 4 2 3 2 2 2 2" xfId="10448"/>
    <cellStyle name="Normal 3 4 4 2 3 2 2 2 2 2" xfId="16909"/>
    <cellStyle name="Normal 3 4 4 2 3 2 2 2 3" xfId="16908"/>
    <cellStyle name="Normal 3 4 4 2 3 2 2 3" xfId="7807"/>
    <cellStyle name="Normal 3 4 4 2 3 2 2 3 2" xfId="16910"/>
    <cellStyle name="Normal 3 4 4 2 3 2 2 4" xfId="16907"/>
    <cellStyle name="Normal 3 4 4 2 3 2 3" xfId="3935"/>
    <cellStyle name="Normal 3 4 4 2 3 2 3 2" xfId="9216"/>
    <cellStyle name="Normal 3 4 4 2 3 2 3 2 2" xfId="16912"/>
    <cellStyle name="Normal 3 4 4 2 3 2 3 3" xfId="16911"/>
    <cellStyle name="Normal 3 4 4 2 3 2 4" xfId="6575"/>
    <cellStyle name="Normal 3 4 4 2 3 2 4 2" xfId="16913"/>
    <cellStyle name="Normal 3 4 4 2 3 2 5" xfId="16906"/>
    <cellStyle name="Normal 3 4 4 2 3 3" xfId="1821"/>
    <cellStyle name="Normal 3 4 4 2 3 3 2" xfId="4463"/>
    <cellStyle name="Normal 3 4 4 2 3 3 2 2" xfId="9744"/>
    <cellStyle name="Normal 3 4 4 2 3 3 2 2 2" xfId="16916"/>
    <cellStyle name="Normal 3 4 4 2 3 3 2 3" xfId="16915"/>
    <cellStyle name="Normal 3 4 4 2 3 3 3" xfId="7103"/>
    <cellStyle name="Normal 3 4 4 2 3 3 3 2" xfId="16917"/>
    <cellStyle name="Normal 3 4 4 2 3 3 4" xfId="16914"/>
    <cellStyle name="Normal 3 4 4 2 3 4" xfId="3230"/>
    <cellStyle name="Normal 3 4 4 2 3 4 2" xfId="8512"/>
    <cellStyle name="Normal 3 4 4 2 3 4 2 2" xfId="16919"/>
    <cellStyle name="Normal 3 4 4 2 3 4 3" xfId="16918"/>
    <cellStyle name="Normal 3 4 4 2 3 5" xfId="5871"/>
    <cellStyle name="Normal 3 4 4 2 3 5 2" xfId="16920"/>
    <cellStyle name="Normal 3 4 4 2 3 6" xfId="16905"/>
    <cellStyle name="Normal 3 4 4 2 4" xfId="941"/>
    <cellStyle name="Normal 3 4 4 2 4 2" xfId="2173"/>
    <cellStyle name="Normal 3 4 4 2 4 2 2" xfId="4815"/>
    <cellStyle name="Normal 3 4 4 2 4 2 2 2" xfId="10096"/>
    <cellStyle name="Normal 3 4 4 2 4 2 2 2 2" xfId="16924"/>
    <cellStyle name="Normal 3 4 4 2 4 2 2 3" xfId="16923"/>
    <cellStyle name="Normal 3 4 4 2 4 2 3" xfId="7455"/>
    <cellStyle name="Normal 3 4 4 2 4 2 3 2" xfId="16925"/>
    <cellStyle name="Normal 3 4 4 2 4 2 4" xfId="16922"/>
    <cellStyle name="Normal 3 4 4 2 4 3" xfId="3583"/>
    <cellStyle name="Normal 3 4 4 2 4 3 2" xfId="8864"/>
    <cellStyle name="Normal 3 4 4 2 4 3 2 2" xfId="16927"/>
    <cellStyle name="Normal 3 4 4 2 4 3 3" xfId="16926"/>
    <cellStyle name="Normal 3 4 4 2 4 4" xfId="6223"/>
    <cellStyle name="Normal 3 4 4 2 4 4 2" xfId="16928"/>
    <cellStyle name="Normal 3 4 4 2 4 5" xfId="16921"/>
    <cellStyle name="Normal 3 4 4 2 5" xfId="1469"/>
    <cellStyle name="Normal 3 4 4 2 5 2" xfId="4111"/>
    <cellStyle name="Normal 3 4 4 2 5 2 2" xfId="9392"/>
    <cellStyle name="Normal 3 4 4 2 5 2 2 2" xfId="16931"/>
    <cellStyle name="Normal 3 4 4 2 5 2 3" xfId="16930"/>
    <cellStyle name="Normal 3 4 4 2 5 3" xfId="6751"/>
    <cellStyle name="Normal 3 4 4 2 5 3 2" xfId="16932"/>
    <cellStyle name="Normal 3 4 4 2 5 4" xfId="16929"/>
    <cellStyle name="Normal 3 4 4 2 6" xfId="2701"/>
    <cellStyle name="Normal 3 4 4 2 6 2" xfId="5343"/>
    <cellStyle name="Normal 3 4 4 2 6 2 2" xfId="10624"/>
    <cellStyle name="Normal 3 4 4 2 6 2 2 2" xfId="16935"/>
    <cellStyle name="Normal 3 4 4 2 6 2 3" xfId="16934"/>
    <cellStyle name="Normal 3 4 4 2 6 3" xfId="7983"/>
    <cellStyle name="Normal 3 4 4 2 6 3 2" xfId="16936"/>
    <cellStyle name="Normal 3 4 4 2 6 4" xfId="16933"/>
    <cellStyle name="Normal 3 4 4 2 7" xfId="2878"/>
    <cellStyle name="Normal 3 4 4 2 7 2" xfId="8160"/>
    <cellStyle name="Normal 3 4 4 2 7 2 2" xfId="16938"/>
    <cellStyle name="Normal 3 4 4 2 7 3" xfId="16937"/>
    <cellStyle name="Normal 3 4 4 2 8" xfId="5519"/>
    <cellStyle name="Normal 3 4 4 2 8 2" xfId="16939"/>
    <cellStyle name="Normal 3 4 4 2 9" xfId="16880"/>
    <cellStyle name="Normal 3 4 4 3" xfId="329"/>
    <cellStyle name="Normal 3 4 4 3 2" xfId="678"/>
    <cellStyle name="Normal 3 4 4 3 2 2" xfId="1910"/>
    <cellStyle name="Normal 3 4 4 3 2 2 2" xfId="4552"/>
    <cellStyle name="Normal 3 4 4 3 2 2 2 2" xfId="9833"/>
    <cellStyle name="Normal 3 4 4 3 2 2 2 2 2" xfId="16944"/>
    <cellStyle name="Normal 3 4 4 3 2 2 2 3" xfId="16943"/>
    <cellStyle name="Normal 3 4 4 3 2 2 3" xfId="7192"/>
    <cellStyle name="Normal 3 4 4 3 2 2 3 2" xfId="16945"/>
    <cellStyle name="Normal 3 4 4 3 2 2 4" xfId="16942"/>
    <cellStyle name="Normal 3 4 4 3 2 3" xfId="3320"/>
    <cellStyle name="Normal 3 4 4 3 2 3 2" xfId="8601"/>
    <cellStyle name="Normal 3 4 4 3 2 3 2 2" xfId="16947"/>
    <cellStyle name="Normal 3 4 4 3 2 3 3" xfId="16946"/>
    <cellStyle name="Normal 3 4 4 3 2 4" xfId="5960"/>
    <cellStyle name="Normal 3 4 4 3 2 4 2" xfId="16948"/>
    <cellStyle name="Normal 3 4 4 3 2 5" xfId="16941"/>
    <cellStyle name="Normal 3 4 4 3 3" xfId="1030"/>
    <cellStyle name="Normal 3 4 4 3 3 2" xfId="2262"/>
    <cellStyle name="Normal 3 4 4 3 3 2 2" xfId="4904"/>
    <cellStyle name="Normal 3 4 4 3 3 2 2 2" xfId="10185"/>
    <cellStyle name="Normal 3 4 4 3 3 2 2 2 2" xfId="16952"/>
    <cellStyle name="Normal 3 4 4 3 3 2 2 3" xfId="16951"/>
    <cellStyle name="Normal 3 4 4 3 3 2 3" xfId="7544"/>
    <cellStyle name="Normal 3 4 4 3 3 2 3 2" xfId="16953"/>
    <cellStyle name="Normal 3 4 4 3 3 2 4" xfId="16950"/>
    <cellStyle name="Normal 3 4 4 3 3 3" xfId="3672"/>
    <cellStyle name="Normal 3 4 4 3 3 3 2" xfId="8953"/>
    <cellStyle name="Normal 3 4 4 3 3 3 2 2" xfId="16955"/>
    <cellStyle name="Normal 3 4 4 3 3 3 3" xfId="16954"/>
    <cellStyle name="Normal 3 4 4 3 3 4" xfId="6312"/>
    <cellStyle name="Normal 3 4 4 3 3 4 2" xfId="16956"/>
    <cellStyle name="Normal 3 4 4 3 3 5" xfId="16949"/>
    <cellStyle name="Normal 3 4 4 3 4" xfId="1558"/>
    <cellStyle name="Normal 3 4 4 3 4 2" xfId="4200"/>
    <cellStyle name="Normal 3 4 4 3 4 2 2" xfId="9481"/>
    <cellStyle name="Normal 3 4 4 3 4 2 2 2" xfId="16959"/>
    <cellStyle name="Normal 3 4 4 3 4 2 3" xfId="16958"/>
    <cellStyle name="Normal 3 4 4 3 4 3" xfId="6840"/>
    <cellStyle name="Normal 3 4 4 3 4 3 2" xfId="16960"/>
    <cellStyle name="Normal 3 4 4 3 4 4" xfId="16957"/>
    <cellStyle name="Normal 3 4 4 3 5" xfId="2967"/>
    <cellStyle name="Normal 3 4 4 3 5 2" xfId="8249"/>
    <cellStyle name="Normal 3 4 4 3 5 2 2" xfId="16962"/>
    <cellStyle name="Normal 3 4 4 3 5 3" xfId="16961"/>
    <cellStyle name="Normal 3 4 4 3 6" xfId="5608"/>
    <cellStyle name="Normal 3 4 4 3 6 2" xfId="16963"/>
    <cellStyle name="Normal 3 4 4 3 7" xfId="16940"/>
    <cellStyle name="Normal 3 4 4 4" xfId="503"/>
    <cellStyle name="Normal 3 4 4 4 2" xfId="1206"/>
    <cellStyle name="Normal 3 4 4 4 2 2" xfId="2438"/>
    <cellStyle name="Normal 3 4 4 4 2 2 2" xfId="5080"/>
    <cellStyle name="Normal 3 4 4 4 2 2 2 2" xfId="10361"/>
    <cellStyle name="Normal 3 4 4 4 2 2 2 2 2" xfId="16968"/>
    <cellStyle name="Normal 3 4 4 4 2 2 2 3" xfId="16967"/>
    <cellStyle name="Normal 3 4 4 4 2 2 3" xfId="7720"/>
    <cellStyle name="Normal 3 4 4 4 2 2 3 2" xfId="16969"/>
    <cellStyle name="Normal 3 4 4 4 2 2 4" xfId="16966"/>
    <cellStyle name="Normal 3 4 4 4 2 3" xfId="3848"/>
    <cellStyle name="Normal 3 4 4 4 2 3 2" xfId="9129"/>
    <cellStyle name="Normal 3 4 4 4 2 3 2 2" xfId="16971"/>
    <cellStyle name="Normal 3 4 4 4 2 3 3" xfId="16970"/>
    <cellStyle name="Normal 3 4 4 4 2 4" xfId="6488"/>
    <cellStyle name="Normal 3 4 4 4 2 4 2" xfId="16972"/>
    <cellStyle name="Normal 3 4 4 4 2 5" xfId="16965"/>
    <cellStyle name="Normal 3 4 4 4 3" xfId="1734"/>
    <cellStyle name="Normal 3 4 4 4 3 2" xfId="4376"/>
    <cellStyle name="Normal 3 4 4 4 3 2 2" xfId="9657"/>
    <cellStyle name="Normal 3 4 4 4 3 2 2 2" xfId="16975"/>
    <cellStyle name="Normal 3 4 4 4 3 2 3" xfId="16974"/>
    <cellStyle name="Normal 3 4 4 4 3 3" xfId="7016"/>
    <cellStyle name="Normal 3 4 4 4 3 3 2" xfId="16976"/>
    <cellStyle name="Normal 3 4 4 4 3 4" xfId="16973"/>
    <cellStyle name="Normal 3 4 4 4 4" xfId="3143"/>
    <cellStyle name="Normal 3 4 4 4 4 2" xfId="8425"/>
    <cellStyle name="Normal 3 4 4 4 4 2 2" xfId="16978"/>
    <cellStyle name="Normal 3 4 4 4 4 3" xfId="16977"/>
    <cellStyle name="Normal 3 4 4 4 5" xfId="5784"/>
    <cellStyle name="Normal 3 4 4 4 5 2" xfId="16979"/>
    <cellStyle name="Normal 3 4 4 4 6" xfId="16964"/>
    <cellStyle name="Normal 3 4 4 5" xfId="854"/>
    <cellStyle name="Normal 3 4 4 5 2" xfId="2086"/>
    <cellStyle name="Normal 3 4 4 5 2 2" xfId="4728"/>
    <cellStyle name="Normal 3 4 4 5 2 2 2" xfId="10009"/>
    <cellStyle name="Normal 3 4 4 5 2 2 2 2" xfId="16983"/>
    <cellStyle name="Normal 3 4 4 5 2 2 3" xfId="16982"/>
    <cellStyle name="Normal 3 4 4 5 2 3" xfId="7368"/>
    <cellStyle name="Normal 3 4 4 5 2 3 2" xfId="16984"/>
    <cellStyle name="Normal 3 4 4 5 2 4" xfId="16981"/>
    <cellStyle name="Normal 3 4 4 5 3" xfId="3496"/>
    <cellStyle name="Normal 3 4 4 5 3 2" xfId="8777"/>
    <cellStyle name="Normal 3 4 4 5 3 2 2" xfId="16986"/>
    <cellStyle name="Normal 3 4 4 5 3 3" xfId="16985"/>
    <cellStyle name="Normal 3 4 4 5 4" xfId="6136"/>
    <cellStyle name="Normal 3 4 4 5 4 2" xfId="16987"/>
    <cellStyle name="Normal 3 4 4 5 5" xfId="16980"/>
    <cellStyle name="Normal 3 4 4 6" xfId="1382"/>
    <cellStyle name="Normal 3 4 4 6 2" xfId="4024"/>
    <cellStyle name="Normal 3 4 4 6 2 2" xfId="9305"/>
    <cellStyle name="Normal 3 4 4 6 2 2 2" xfId="16990"/>
    <cellStyle name="Normal 3 4 4 6 2 3" xfId="16989"/>
    <cellStyle name="Normal 3 4 4 6 3" xfId="6664"/>
    <cellStyle name="Normal 3 4 4 6 3 2" xfId="16991"/>
    <cellStyle name="Normal 3 4 4 6 4" xfId="16988"/>
    <cellStyle name="Normal 3 4 4 7" xfId="2614"/>
    <cellStyle name="Normal 3 4 4 7 2" xfId="5256"/>
    <cellStyle name="Normal 3 4 4 7 2 2" xfId="10537"/>
    <cellStyle name="Normal 3 4 4 7 2 2 2" xfId="16994"/>
    <cellStyle name="Normal 3 4 4 7 2 3" xfId="16993"/>
    <cellStyle name="Normal 3 4 4 7 3" xfId="7896"/>
    <cellStyle name="Normal 3 4 4 7 3 2" xfId="16995"/>
    <cellStyle name="Normal 3 4 4 7 4" xfId="16992"/>
    <cellStyle name="Normal 3 4 4 8" xfId="2791"/>
    <cellStyle name="Normal 3 4 4 8 2" xfId="8073"/>
    <cellStyle name="Normal 3 4 4 8 2 2" xfId="16997"/>
    <cellStyle name="Normal 3 4 4 8 3" xfId="16996"/>
    <cellStyle name="Normal 3 4 4 9" xfId="5432"/>
    <cellStyle name="Normal 3 4 4 9 2" xfId="16998"/>
    <cellStyle name="Normal 3 4 5" xfId="188"/>
    <cellStyle name="Normal 3 4 5 2" xfId="373"/>
    <cellStyle name="Normal 3 4 5 2 2" xfId="722"/>
    <cellStyle name="Normal 3 4 5 2 2 2" xfId="1954"/>
    <cellStyle name="Normal 3 4 5 2 2 2 2" xfId="4596"/>
    <cellStyle name="Normal 3 4 5 2 2 2 2 2" xfId="9877"/>
    <cellStyle name="Normal 3 4 5 2 2 2 2 2 2" xfId="17004"/>
    <cellStyle name="Normal 3 4 5 2 2 2 2 3" xfId="17003"/>
    <cellStyle name="Normal 3 4 5 2 2 2 3" xfId="7236"/>
    <cellStyle name="Normal 3 4 5 2 2 2 3 2" xfId="17005"/>
    <cellStyle name="Normal 3 4 5 2 2 2 4" xfId="17002"/>
    <cellStyle name="Normal 3 4 5 2 2 3" xfId="3364"/>
    <cellStyle name="Normal 3 4 5 2 2 3 2" xfId="8645"/>
    <cellStyle name="Normal 3 4 5 2 2 3 2 2" xfId="17007"/>
    <cellStyle name="Normal 3 4 5 2 2 3 3" xfId="17006"/>
    <cellStyle name="Normal 3 4 5 2 2 4" xfId="6004"/>
    <cellStyle name="Normal 3 4 5 2 2 4 2" xfId="17008"/>
    <cellStyle name="Normal 3 4 5 2 2 5" xfId="17001"/>
    <cellStyle name="Normal 3 4 5 2 3" xfId="1074"/>
    <cellStyle name="Normal 3 4 5 2 3 2" xfId="2306"/>
    <cellStyle name="Normal 3 4 5 2 3 2 2" xfId="4948"/>
    <cellStyle name="Normal 3 4 5 2 3 2 2 2" xfId="10229"/>
    <cellStyle name="Normal 3 4 5 2 3 2 2 2 2" xfId="17012"/>
    <cellStyle name="Normal 3 4 5 2 3 2 2 3" xfId="17011"/>
    <cellStyle name="Normal 3 4 5 2 3 2 3" xfId="7588"/>
    <cellStyle name="Normal 3 4 5 2 3 2 3 2" xfId="17013"/>
    <cellStyle name="Normal 3 4 5 2 3 2 4" xfId="17010"/>
    <cellStyle name="Normal 3 4 5 2 3 3" xfId="3716"/>
    <cellStyle name="Normal 3 4 5 2 3 3 2" xfId="8997"/>
    <cellStyle name="Normal 3 4 5 2 3 3 2 2" xfId="17015"/>
    <cellStyle name="Normal 3 4 5 2 3 3 3" xfId="17014"/>
    <cellStyle name="Normal 3 4 5 2 3 4" xfId="6356"/>
    <cellStyle name="Normal 3 4 5 2 3 4 2" xfId="17016"/>
    <cellStyle name="Normal 3 4 5 2 3 5" xfId="17009"/>
    <cellStyle name="Normal 3 4 5 2 4" xfId="1602"/>
    <cellStyle name="Normal 3 4 5 2 4 2" xfId="4244"/>
    <cellStyle name="Normal 3 4 5 2 4 2 2" xfId="9525"/>
    <cellStyle name="Normal 3 4 5 2 4 2 2 2" xfId="17019"/>
    <cellStyle name="Normal 3 4 5 2 4 2 3" xfId="17018"/>
    <cellStyle name="Normal 3 4 5 2 4 3" xfId="6884"/>
    <cellStyle name="Normal 3 4 5 2 4 3 2" xfId="17020"/>
    <cellStyle name="Normal 3 4 5 2 4 4" xfId="17017"/>
    <cellStyle name="Normal 3 4 5 2 5" xfId="3011"/>
    <cellStyle name="Normal 3 4 5 2 5 2" xfId="8293"/>
    <cellStyle name="Normal 3 4 5 2 5 2 2" xfId="17022"/>
    <cellStyle name="Normal 3 4 5 2 5 3" xfId="17021"/>
    <cellStyle name="Normal 3 4 5 2 6" xfId="5652"/>
    <cellStyle name="Normal 3 4 5 2 6 2" xfId="17023"/>
    <cellStyle name="Normal 3 4 5 2 7" xfId="17000"/>
    <cellStyle name="Normal 3 4 5 3" xfId="547"/>
    <cellStyle name="Normal 3 4 5 3 2" xfId="1250"/>
    <cellStyle name="Normal 3 4 5 3 2 2" xfId="2482"/>
    <cellStyle name="Normal 3 4 5 3 2 2 2" xfId="5124"/>
    <cellStyle name="Normal 3 4 5 3 2 2 2 2" xfId="10405"/>
    <cellStyle name="Normal 3 4 5 3 2 2 2 2 2" xfId="17028"/>
    <cellStyle name="Normal 3 4 5 3 2 2 2 3" xfId="17027"/>
    <cellStyle name="Normal 3 4 5 3 2 2 3" xfId="7764"/>
    <cellStyle name="Normal 3 4 5 3 2 2 3 2" xfId="17029"/>
    <cellStyle name="Normal 3 4 5 3 2 2 4" xfId="17026"/>
    <cellStyle name="Normal 3 4 5 3 2 3" xfId="3892"/>
    <cellStyle name="Normal 3 4 5 3 2 3 2" xfId="9173"/>
    <cellStyle name="Normal 3 4 5 3 2 3 2 2" xfId="17031"/>
    <cellStyle name="Normal 3 4 5 3 2 3 3" xfId="17030"/>
    <cellStyle name="Normal 3 4 5 3 2 4" xfId="6532"/>
    <cellStyle name="Normal 3 4 5 3 2 4 2" xfId="17032"/>
    <cellStyle name="Normal 3 4 5 3 2 5" xfId="17025"/>
    <cellStyle name="Normal 3 4 5 3 3" xfId="1778"/>
    <cellStyle name="Normal 3 4 5 3 3 2" xfId="4420"/>
    <cellStyle name="Normal 3 4 5 3 3 2 2" xfId="9701"/>
    <cellStyle name="Normal 3 4 5 3 3 2 2 2" xfId="17035"/>
    <cellStyle name="Normal 3 4 5 3 3 2 3" xfId="17034"/>
    <cellStyle name="Normal 3 4 5 3 3 3" xfId="7060"/>
    <cellStyle name="Normal 3 4 5 3 3 3 2" xfId="17036"/>
    <cellStyle name="Normal 3 4 5 3 3 4" xfId="17033"/>
    <cellStyle name="Normal 3 4 5 3 4" xfId="3187"/>
    <cellStyle name="Normal 3 4 5 3 4 2" xfId="8469"/>
    <cellStyle name="Normal 3 4 5 3 4 2 2" xfId="17038"/>
    <cellStyle name="Normal 3 4 5 3 4 3" xfId="17037"/>
    <cellStyle name="Normal 3 4 5 3 5" xfId="5828"/>
    <cellStyle name="Normal 3 4 5 3 5 2" xfId="17039"/>
    <cellStyle name="Normal 3 4 5 3 6" xfId="17024"/>
    <cellStyle name="Normal 3 4 5 4" xfId="898"/>
    <cellStyle name="Normal 3 4 5 4 2" xfId="2130"/>
    <cellStyle name="Normal 3 4 5 4 2 2" xfId="4772"/>
    <cellStyle name="Normal 3 4 5 4 2 2 2" xfId="10053"/>
    <cellStyle name="Normal 3 4 5 4 2 2 2 2" xfId="17043"/>
    <cellStyle name="Normal 3 4 5 4 2 2 3" xfId="17042"/>
    <cellStyle name="Normal 3 4 5 4 2 3" xfId="7412"/>
    <cellStyle name="Normal 3 4 5 4 2 3 2" xfId="17044"/>
    <cellStyle name="Normal 3 4 5 4 2 4" xfId="17041"/>
    <cellStyle name="Normal 3 4 5 4 3" xfId="3540"/>
    <cellStyle name="Normal 3 4 5 4 3 2" xfId="8821"/>
    <cellStyle name="Normal 3 4 5 4 3 2 2" xfId="17046"/>
    <cellStyle name="Normal 3 4 5 4 3 3" xfId="17045"/>
    <cellStyle name="Normal 3 4 5 4 4" xfId="6180"/>
    <cellStyle name="Normal 3 4 5 4 4 2" xfId="17047"/>
    <cellStyle name="Normal 3 4 5 4 5" xfId="17040"/>
    <cellStyle name="Normal 3 4 5 5" xfId="1426"/>
    <cellStyle name="Normal 3 4 5 5 2" xfId="4068"/>
    <cellStyle name="Normal 3 4 5 5 2 2" xfId="9349"/>
    <cellStyle name="Normal 3 4 5 5 2 2 2" xfId="17050"/>
    <cellStyle name="Normal 3 4 5 5 2 3" xfId="17049"/>
    <cellStyle name="Normal 3 4 5 5 3" xfId="6708"/>
    <cellStyle name="Normal 3 4 5 5 3 2" xfId="17051"/>
    <cellStyle name="Normal 3 4 5 5 4" xfId="17048"/>
    <cellStyle name="Normal 3 4 5 6" xfId="2658"/>
    <cellStyle name="Normal 3 4 5 6 2" xfId="5300"/>
    <cellStyle name="Normal 3 4 5 6 2 2" xfId="10581"/>
    <cellStyle name="Normal 3 4 5 6 2 2 2" xfId="17054"/>
    <cellStyle name="Normal 3 4 5 6 2 3" xfId="17053"/>
    <cellStyle name="Normal 3 4 5 6 3" xfId="7940"/>
    <cellStyle name="Normal 3 4 5 6 3 2" xfId="17055"/>
    <cellStyle name="Normal 3 4 5 6 4" xfId="17052"/>
    <cellStyle name="Normal 3 4 5 7" xfId="2835"/>
    <cellStyle name="Normal 3 4 5 7 2" xfId="8117"/>
    <cellStyle name="Normal 3 4 5 7 2 2" xfId="17057"/>
    <cellStyle name="Normal 3 4 5 7 3" xfId="17056"/>
    <cellStyle name="Normal 3 4 5 8" xfId="5476"/>
    <cellStyle name="Normal 3 4 5 8 2" xfId="17058"/>
    <cellStyle name="Normal 3 4 5 9" xfId="16999"/>
    <cellStyle name="Normal 3 4 6" xfId="285"/>
    <cellStyle name="Normal 3 4 6 2" xfId="633"/>
    <cellStyle name="Normal 3 4 6 2 2" xfId="1865"/>
    <cellStyle name="Normal 3 4 6 2 2 2" xfId="4507"/>
    <cellStyle name="Normal 3 4 6 2 2 2 2" xfId="9788"/>
    <cellStyle name="Normal 3 4 6 2 2 2 2 2" xfId="17063"/>
    <cellStyle name="Normal 3 4 6 2 2 2 3" xfId="17062"/>
    <cellStyle name="Normal 3 4 6 2 2 3" xfId="7147"/>
    <cellStyle name="Normal 3 4 6 2 2 3 2" xfId="17064"/>
    <cellStyle name="Normal 3 4 6 2 2 4" xfId="17061"/>
    <cellStyle name="Normal 3 4 6 2 3" xfId="3275"/>
    <cellStyle name="Normal 3 4 6 2 3 2" xfId="8556"/>
    <cellStyle name="Normal 3 4 6 2 3 2 2" xfId="17066"/>
    <cellStyle name="Normal 3 4 6 2 3 3" xfId="17065"/>
    <cellStyle name="Normal 3 4 6 2 4" xfId="5915"/>
    <cellStyle name="Normal 3 4 6 2 4 2" xfId="17067"/>
    <cellStyle name="Normal 3 4 6 2 5" xfId="17060"/>
    <cellStyle name="Normal 3 4 6 3" xfId="985"/>
    <cellStyle name="Normal 3 4 6 3 2" xfId="2217"/>
    <cellStyle name="Normal 3 4 6 3 2 2" xfId="4859"/>
    <cellStyle name="Normal 3 4 6 3 2 2 2" xfId="10140"/>
    <cellStyle name="Normal 3 4 6 3 2 2 2 2" xfId="17071"/>
    <cellStyle name="Normal 3 4 6 3 2 2 3" xfId="17070"/>
    <cellStyle name="Normal 3 4 6 3 2 3" xfId="7499"/>
    <cellStyle name="Normal 3 4 6 3 2 3 2" xfId="17072"/>
    <cellStyle name="Normal 3 4 6 3 2 4" xfId="17069"/>
    <cellStyle name="Normal 3 4 6 3 3" xfId="3627"/>
    <cellStyle name="Normal 3 4 6 3 3 2" xfId="8908"/>
    <cellStyle name="Normal 3 4 6 3 3 2 2" xfId="17074"/>
    <cellStyle name="Normal 3 4 6 3 3 3" xfId="17073"/>
    <cellStyle name="Normal 3 4 6 3 4" xfId="6267"/>
    <cellStyle name="Normal 3 4 6 3 4 2" xfId="17075"/>
    <cellStyle name="Normal 3 4 6 3 5" xfId="17068"/>
    <cellStyle name="Normal 3 4 6 4" xfId="1513"/>
    <cellStyle name="Normal 3 4 6 4 2" xfId="4155"/>
    <cellStyle name="Normal 3 4 6 4 2 2" xfId="9436"/>
    <cellStyle name="Normal 3 4 6 4 2 2 2" xfId="17078"/>
    <cellStyle name="Normal 3 4 6 4 2 3" xfId="17077"/>
    <cellStyle name="Normal 3 4 6 4 3" xfId="6795"/>
    <cellStyle name="Normal 3 4 6 4 3 2" xfId="17079"/>
    <cellStyle name="Normal 3 4 6 4 4" xfId="17076"/>
    <cellStyle name="Normal 3 4 6 5" xfId="2922"/>
    <cellStyle name="Normal 3 4 6 5 2" xfId="8204"/>
    <cellStyle name="Normal 3 4 6 5 2 2" xfId="17081"/>
    <cellStyle name="Normal 3 4 6 5 3" xfId="17080"/>
    <cellStyle name="Normal 3 4 6 6" xfId="5563"/>
    <cellStyle name="Normal 3 4 6 6 2" xfId="17082"/>
    <cellStyle name="Normal 3 4 6 7" xfId="17059"/>
    <cellStyle name="Normal 3 4 7" xfId="460"/>
    <cellStyle name="Normal 3 4 7 2" xfId="1161"/>
    <cellStyle name="Normal 3 4 7 2 2" xfId="2393"/>
    <cellStyle name="Normal 3 4 7 2 2 2" xfId="5035"/>
    <cellStyle name="Normal 3 4 7 2 2 2 2" xfId="10316"/>
    <cellStyle name="Normal 3 4 7 2 2 2 2 2" xfId="17087"/>
    <cellStyle name="Normal 3 4 7 2 2 2 3" xfId="17086"/>
    <cellStyle name="Normal 3 4 7 2 2 3" xfId="7675"/>
    <cellStyle name="Normal 3 4 7 2 2 3 2" xfId="17088"/>
    <cellStyle name="Normal 3 4 7 2 2 4" xfId="17085"/>
    <cellStyle name="Normal 3 4 7 2 3" xfId="3803"/>
    <cellStyle name="Normal 3 4 7 2 3 2" xfId="9084"/>
    <cellStyle name="Normal 3 4 7 2 3 2 2" xfId="17090"/>
    <cellStyle name="Normal 3 4 7 2 3 3" xfId="17089"/>
    <cellStyle name="Normal 3 4 7 2 4" xfId="6443"/>
    <cellStyle name="Normal 3 4 7 2 4 2" xfId="17091"/>
    <cellStyle name="Normal 3 4 7 2 5" xfId="17084"/>
    <cellStyle name="Normal 3 4 7 3" xfId="1689"/>
    <cellStyle name="Normal 3 4 7 3 2" xfId="4331"/>
    <cellStyle name="Normal 3 4 7 3 2 2" xfId="9612"/>
    <cellStyle name="Normal 3 4 7 3 2 2 2" xfId="17094"/>
    <cellStyle name="Normal 3 4 7 3 2 3" xfId="17093"/>
    <cellStyle name="Normal 3 4 7 3 3" xfId="6971"/>
    <cellStyle name="Normal 3 4 7 3 3 2" xfId="17095"/>
    <cellStyle name="Normal 3 4 7 3 4" xfId="17092"/>
    <cellStyle name="Normal 3 4 7 4" xfId="3098"/>
    <cellStyle name="Normal 3 4 7 4 2" xfId="8380"/>
    <cellStyle name="Normal 3 4 7 4 2 2" xfId="17097"/>
    <cellStyle name="Normal 3 4 7 4 3" xfId="17096"/>
    <cellStyle name="Normal 3 4 7 5" xfId="5739"/>
    <cellStyle name="Normal 3 4 7 5 2" xfId="17098"/>
    <cellStyle name="Normal 3 4 7 6" xfId="17083"/>
    <cellStyle name="Normal 3 4 8" xfId="809"/>
    <cellStyle name="Normal 3 4 8 2" xfId="2041"/>
    <cellStyle name="Normal 3 4 8 2 2" xfId="4683"/>
    <cellStyle name="Normal 3 4 8 2 2 2" xfId="9964"/>
    <cellStyle name="Normal 3 4 8 2 2 2 2" xfId="17102"/>
    <cellStyle name="Normal 3 4 8 2 2 3" xfId="17101"/>
    <cellStyle name="Normal 3 4 8 2 3" xfId="7323"/>
    <cellStyle name="Normal 3 4 8 2 3 2" xfId="17103"/>
    <cellStyle name="Normal 3 4 8 2 4" xfId="17100"/>
    <cellStyle name="Normal 3 4 8 3" xfId="3451"/>
    <cellStyle name="Normal 3 4 8 3 2" xfId="8732"/>
    <cellStyle name="Normal 3 4 8 3 2 2" xfId="17105"/>
    <cellStyle name="Normal 3 4 8 3 3" xfId="17104"/>
    <cellStyle name="Normal 3 4 8 4" xfId="6091"/>
    <cellStyle name="Normal 3 4 8 4 2" xfId="17106"/>
    <cellStyle name="Normal 3 4 8 5" xfId="17099"/>
    <cellStyle name="Normal 3 4 9" xfId="1337"/>
    <cellStyle name="Normal 3 4 9 2" xfId="3979"/>
    <cellStyle name="Normal 3 4 9 2 2" xfId="9260"/>
    <cellStyle name="Normal 3 4 9 2 2 2" xfId="17109"/>
    <cellStyle name="Normal 3 4 9 2 3" xfId="17108"/>
    <cellStyle name="Normal 3 4 9 3" xfId="6619"/>
    <cellStyle name="Normal 3 4 9 3 2" xfId="17110"/>
    <cellStyle name="Normal 3 4 9 4" xfId="17107"/>
    <cellStyle name="Normal 3 5" xfId="61"/>
    <cellStyle name="Normal 3 5 2" xfId="154"/>
    <cellStyle name="Normal 3 5 2 2" xfId="17112"/>
    <cellStyle name="Normal 3 5 3" xfId="113"/>
    <cellStyle name="Normal 3 5 3 2" xfId="17113"/>
    <cellStyle name="Normal 3 5 4" xfId="17111"/>
    <cellStyle name="Normal 3 6" xfId="52"/>
    <cellStyle name="Normal 3 6 10" xfId="2757"/>
    <cellStyle name="Normal 3 6 10 2" xfId="8039"/>
    <cellStyle name="Normal 3 6 10 2 2" xfId="17116"/>
    <cellStyle name="Normal 3 6 10 3" xfId="17115"/>
    <cellStyle name="Normal 3 6 11" xfId="5398"/>
    <cellStyle name="Normal 3 6 11 2" xfId="17117"/>
    <cellStyle name="Normal 3 6 12" xfId="17114"/>
    <cellStyle name="Normal 3 6 2" xfId="148"/>
    <cellStyle name="Normal 3 6 2 2" xfId="17118"/>
    <cellStyle name="Normal 3 6 3" xfId="114"/>
    <cellStyle name="Normal 3 6 3 10" xfId="17119"/>
    <cellStyle name="Normal 3 6 3 2" xfId="252"/>
    <cellStyle name="Normal 3 6 3 2 2" xfId="436"/>
    <cellStyle name="Normal 3 6 3 2 2 2" xfId="785"/>
    <cellStyle name="Normal 3 6 3 2 2 2 2" xfId="2017"/>
    <cellStyle name="Normal 3 6 3 2 2 2 2 2" xfId="4659"/>
    <cellStyle name="Normal 3 6 3 2 2 2 2 2 2" xfId="9940"/>
    <cellStyle name="Normal 3 6 3 2 2 2 2 2 2 2" xfId="17125"/>
    <cellStyle name="Normal 3 6 3 2 2 2 2 2 3" xfId="17124"/>
    <cellStyle name="Normal 3 6 3 2 2 2 2 3" xfId="7299"/>
    <cellStyle name="Normal 3 6 3 2 2 2 2 3 2" xfId="17126"/>
    <cellStyle name="Normal 3 6 3 2 2 2 2 4" xfId="17123"/>
    <cellStyle name="Normal 3 6 3 2 2 2 3" xfId="3427"/>
    <cellStyle name="Normal 3 6 3 2 2 2 3 2" xfId="8708"/>
    <cellStyle name="Normal 3 6 3 2 2 2 3 2 2" xfId="17128"/>
    <cellStyle name="Normal 3 6 3 2 2 2 3 3" xfId="17127"/>
    <cellStyle name="Normal 3 6 3 2 2 2 4" xfId="6067"/>
    <cellStyle name="Normal 3 6 3 2 2 2 4 2" xfId="17129"/>
    <cellStyle name="Normal 3 6 3 2 2 2 5" xfId="17122"/>
    <cellStyle name="Normal 3 6 3 2 2 3" xfId="1137"/>
    <cellStyle name="Normal 3 6 3 2 2 3 2" xfId="2369"/>
    <cellStyle name="Normal 3 6 3 2 2 3 2 2" xfId="5011"/>
    <cellStyle name="Normal 3 6 3 2 2 3 2 2 2" xfId="10292"/>
    <cellStyle name="Normal 3 6 3 2 2 3 2 2 2 2" xfId="17133"/>
    <cellStyle name="Normal 3 6 3 2 2 3 2 2 3" xfId="17132"/>
    <cellStyle name="Normal 3 6 3 2 2 3 2 3" xfId="7651"/>
    <cellStyle name="Normal 3 6 3 2 2 3 2 3 2" xfId="17134"/>
    <cellStyle name="Normal 3 6 3 2 2 3 2 4" xfId="17131"/>
    <cellStyle name="Normal 3 6 3 2 2 3 3" xfId="3779"/>
    <cellStyle name="Normal 3 6 3 2 2 3 3 2" xfId="9060"/>
    <cellStyle name="Normal 3 6 3 2 2 3 3 2 2" xfId="17136"/>
    <cellStyle name="Normal 3 6 3 2 2 3 3 3" xfId="17135"/>
    <cellStyle name="Normal 3 6 3 2 2 3 4" xfId="6419"/>
    <cellStyle name="Normal 3 6 3 2 2 3 4 2" xfId="17137"/>
    <cellStyle name="Normal 3 6 3 2 2 3 5" xfId="17130"/>
    <cellStyle name="Normal 3 6 3 2 2 4" xfId="1665"/>
    <cellStyle name="Normal 3 6 3 2 2 4 2" xfId="4307"/>
    <cellStyle name="Normal 3 6 3 2 2 4 2 2" xfId="9588"/>
    <cellStyle name="Normal 3 6 3 2 2 4 2 2 2" xfId="17140"/>
    <cellStyle name="Normal 3 6 3 2 2 4 2 3" xfId="17139"/>
    <cellStyle name="Normal 3 6 3 2 2 4 3" xfId="6947"/>
    <cellStyle name="Normal 3 6 3 2 2 4 3 2" xfId="17141"/>
    <cellStyle name="Normal 3 6 3 2 2 4 4" xfId="17138"/>
    <cellStyle name="Normal 3 6 3 2 2 5" xfId="3074"/>
    <cellStyle name="Normal 3 6 3 2 2 5 2" xfId="8356"/>
    <cellStyle name="Normal 3 6 3 2 2 5 2 2" xfId="17143"/>
    <cellStyle name="Normal 3 6 3 2 2 5 3" xfId="17142"/>
    <cellStyle name="Normal 3 6 3 2 2 6" xfId="5715"/>
    <cellStyle name="Normal 3 6 3 2 2 6 2" xfId="17144"/>
    <cellStyle name="Normal 3 6 3 2 2 7" xfId="17121"/>
    <cellStyle name="Normal 3 6 3 2 3" xfId="608"/>
    <cellStyle name="Normal 3 6 3 2 3 2" xfId="1313"/>
    <cellStyle name="Normal 3 6 3 2 3 2 2" xfId="2545"/>
    <cellStyle name="Normal 3 6 3 2 3 2 2 2" xfId="5187"/>
    <cellStyle name="Normal 3 6 3 2 3 2 2 2 2" xfId="10468"/>
    <cellStyle name="Normal 3 6 3 2 3 2 2 2 2 2" xfId="17149"/>
    <cellStyle name="Normal 3 6 3 2 3 2 2 2 3" xfId="17148"/>
    <cellStyle name="Normal 3 6 3 2 3 2 2 3" xfId="7827"/>
    <cellStyle name="Normal 3 6 3 2 3 2 2 3 2" xfId="17150"/>
    <cellStyle name="Normal 3 6 3 2 3 2 2 4" xfId="17147"/>
    <cellStyle name="Normal 3 6 3 2 3 2 3" xfId="3955"/>
    <cellStyle name="Normal 3 6 3 2 3 2 3 2" xfId="9236"/>
    <cellStyle name="Normal 3 6 3 2 3 2 3 2 2" xfId="17152"/>
    <cellStyle name="Normal 3 6 3 2 3 2 3 3" xfId="17151"/>
    <cellStyle name="Normal 3 6 3 2 3 2 4" xfId="6595"/>
    <cellStyle name="Normal 3 6 3 2 3 2 4 2" xfId="17153"/>
    <cellStyle name="Normal 3 6 3 2 3 2 5" xfId="17146"/>
    <cellStyle name="Normal 3 6 3 2 3 3" xfId="1841"/>
    <cellStyle name="Normal 3 6 3 2 3 3 2" xfId="4483"/>
    <cellStyle name="Normal 3 6 3 2 3 3 2 2" xfId="9764"/>
    <cellStyle name="Normal 3 6 3 2 3 3 2 2 2" xfId="17156"/>
    <cellStyle name="Normal 3 6 3 2 3 3 2 3" xfId="17155"/>
    <cellStyle name="Normal 3 6 3 2 3 3 3" xfId="7123"/>
    <cellStyle name="Normal 3 6 3 2 3 3 3 2" xfId="17157"/>
    <cellStyle name="Normal 3 6 3 2 3 3 4" xfId="17154"/>
    <cellStyle name="Normal 3 6 3 2 3 4" xfId="3250"/>
    <cellStyle name="Normal 3 6 3 2 3 4 2" xfId="8532"/>
    <cellStyle name="Normal 3 6 3 2 3 4 2 2" xfId="17159"/>
    <cellStyle name="Normal 3 6 3 2 3 4 3" xfId="17158"/>
    <cellStyle name="Normal 3 6 3 2 3 5" xfId="5891"/>
    <cellStyle name="Normal 3 6 3 2 3 5 2" xfId="17160"/>
    <cellStyle name="Normal 3 6 3 2 3 6" xfId="17145"/>
    <cellStyle name="Normal 3 6 3 2 4" xfId="961"/>
    <cellStyle name="Normal 3 6 3 2 4 2" xfId="2193"/>
    <cellStyle name="Normal 3 6 3 2 4 2 2" xfId="4835"/>
    <cellStyle name="Normal 3 6 3 2 4 2 2 2" xfId="10116"/>
    <cellStyle name="Normal 3 6 3 2 4 2 2 2 2" xfId="17164"/>
    <cellStyle name="Normal 3 6 3 2 4 2 2 3" xfId="17163"/>
    <cellStyle name="Normal 3 6 3 2 4 2 3" xfId="7475"/>
    <cellStyle name="Normal 3 6 3 2 4 2 3 2" xfId="17165"/>
    <cellStyle name="Normal 3 6 3 2 4 2 4" xfId="17162"/>
    <cellStyle name="Normal 3 6 3 2 4 3" xfId="3603"/>
    <cellStyle name="Normal 3 6 3 2 4 3 2" xfId="8884"/>
    <cellStyle name="Normal 3 6 3 2 4 3 2 2" xfId="17167"/>
    <cellStyle name="Normal 3 6 3 2 4 3 3" xfId="17166"/>
    <cellStyle name="Normal 3 6 3 2 4 4" xfId="6243"/>
    <cellStyle name="Normal 3 6 3 2 4 4 2" xfId="17168"/>
    <cellStyle name="Normal 3 6 3 2 4 5" xfId="17161"/>
    <cellStyle name="Normal 3 6 3 2 5" xfId="1489"/>
    <cellStyle name="Normal 3 6 3 2 5 2" xfId="4131"/>
    <cellStyle name="Normal 3 6 3 2 5 2 2" xfId="9412"/>
    <cellStyle name="Normal 3 6 3 2 5 2 2 2" xfId="17171"/>
    <cellStyle name="Normal 3 6 3 2 5 2 3" xfId="17170"/>
    <cellStyle name="Normal 3 6 3 2 5 3" xfId="6771"/>
    <cellStyle name="Normal 3 6 3 2 5 3 2" xfId="17172"/>
    <cellStyle name="Normal 3 6 3 2 5 4" xfId="17169"/>
    <cellStyle name="Normal 3 6 3 2 6" xfId="2721"/>
    <cellStyle name="Normal 3 6 3 2 6 2" xfId="5363"/>
    <cellStyle name="Normal 3 6 3 2 6 2 2" xfId="10644"/>
    <cellStyle name="Normal 3 6 3 2 6 2 2 2" xfId="17175"/>
    <cellStyle name="Normal 3 6 3 2 6 2 3" xfId="17174"/>
    <cellStyle name="Normal 3 6 3 2 6 3" xfId="8003"/>
    <cellStyle name="Normal 3 6 3 2 6 3 2" xfId="17176"/>
    <cellStyle name="Normal 3 6 3 2 6 4" xfId="17173"/>
    <cellStyle name="Normal 3 6 3 2 7" xfId="2898"/>
    <cellStyle name="Normal 3 6 3 2 7 2" xfId="8180"/>
    <cellStyle name="Normal 3 6 3 2 7 2 2" xfId="17178"/>
    <cellStyle name="Normal 3 6 3 2 7 3" xfId="17177"/>
    <cellStyle name="Normal 3 6 3 2 8" xfId="5539"/>
    <cellStyle name="Normal 3 6 3 2 8 2" xfId="17179"/>
    <cellStyle name="Normal 3 6 3 2 9" xfId="17120"/>
    <cellStyle name="Normal 3 6 3 3" xfId="349"/>
    <cellStyle name="Normal 3 6 3 3 2" xfId="698"/>
    <cellStyle name="Normal 3 6 3 3 2 2" xfId="1930"/>
    <cellStyle name="Normal 3 6 3 3 2 2 2" xfId="4572"/>
    <cellStyle name="Normal 3 6 3 3 2 2 2 2" xfId="9853"/>
    <cellStyle name="Normal 3 6 3 3 2 2 2 2 2" xfId="17184"/>
    <cellStyle name="Normal 3 6 3 3 2 2 2 3" xfId="17183"/>
    <cellStyle name="Normal 3 6 3 3 2 2 3" xfId="7212"/>
    <cellStyle name="Normal 3 6 3 3 2 2 3 2" xfId="17185"/>
    <cellStyle name="Normal 3 6 3 3 2 2 4" xfId="17182"/>
    <cellStyle name="Normal 3 6 3 3 2 3" xfId="3340"/>
    <cellStyle name="Normal 3 6 3 3 2 3 2" xfId="8621"/>
    <cellStyle name="Normal 3 6 3 3 2 3 2 2" xfId="17187"/>
    <cellStyle name="Normal 3 6 3 3 2 3 3" xfId="17186"/>
    <cellStyle name="Normal 3 6 3 3 2 4" xfId="5980"/>
    <cellStyle name="Normal 3 6 3 3 2 4 2" xfId="17188"/>
    <cellStyle name="Normal 3 6 3 3 2 5" xfId="17181"/>
    <cellStyle name="Normal 3 6 3 3 3" xfId="1050"/>
    <cellStyle name="Normal 3 6 3 3 3 2" xfId="2282"/>
    <cellStyle name="Normal 3 6 3 3 3 2 2" xfId="4924"/>
    <cellStyle name="Normal 3 6 3 3 3 2 2 2" xfId="10205"/>
    <cellStyle name="Normal 3 6 3 3 3 2 2 2 2" xfId="17192"/>
    <cellStyle name="Normal 3 6 3 3 3 2 2 3" xfId="17191"/>
    <cellStyle name="Normal 3 6 3 3 3 2 3" xfId="7564"/>
    <cellStyle name="Normal 3 6 3 3 3 2 3 2" xfId="17193"/>
    <cellStyle name="Normal 3 6 3 3 3 2 4" xfId="17190"/>
    <cellStyle name="Normal 3 6 3 3 3 3" xfId="3692"/>
    <cellStyle name="Normal 3 6 3 3 3 3 2" xfId="8973"/>
    <cellStyle name="Normal 3 6 3 3 3 3 2 2" xfId="17195"/>
    <cellStyle name="Normal 3 6 3 3 3 3 3" xfId="17194"/>
    <cellStyle name="Normal 3 6 3 3 3 4" xfId="6332"/>
    <cellStyle name="Normal 3 6 3 3 3 4 2" xfId="17196"/>
    <cellStyle name="Normal 3 6 3 3 3 5" xfId="17189"/>
    <cellStyle name="Normal 3 6 3 3 4" xfId="1578"/>
    <cellStyle name="Normal 3 6 3 3 4 2" xfId="4220"/>
    <cellStyle name="Normal 3 6 3 3 4 2 2" xfId="9501"/>
    <cellStyle name="Normal 3 6 3 3 4 2 2 2" xfId="17199"/>
    <cellStyle name="Normal 3 6 3 3 4 2 3" xfId="17198"/>
    <cellStyle name="Normal 3 6 3 3 4 3" xfId="6860"/>
    <cellStyle name="Normal 3 6 3 3 4 3 2" xfId="17200"/>
    <cellStyle name="Normal 3 6 3 3 4 4" xfId="17197"/>
    <cellStyle name="Normal 3 6 3 3 5" xfId="2987"/>
    <cellStyle name="Normal 3 6 3 3 5 2" xfId="8269"/>
    <cellStyle name="Normal 3 6 3 3 5 2 2" xfId="17202"/>
    <cellStyle name="Normal 3 6 3 3 5 3" xfId="17201"/>
    <cellStyle name="Normal 3 6 3 3 6" xfId="5628"/>
    <cellStyle name="Normal 3 6 3 3 6 2" xfId="17203"/>
    <cellStyle name="Normal 3 6 3 3 7" xfId="17180"/>
    <cellStyle name="Normal 3 6 3 4" xfId="523"/>
    <cellStyle name="Normal 3 6 3 4 2" xfId="1226"/>
    <cellStyle name="Normal 3 6 3 4 2 2" xfId="2458"/>
    <cellStyle name="Normal 3 6 3 4 2 2 2" xfId="5100"/>
    <cellStyle name="Normal 3 6 3 4 2 2 2 2" xfId="10381"/>
    <cellStyle name="Normal 3 6 3 4 2 2 2 2 2" xfId="17208"/>
    <cellStyle name="Normal 3 6 3 4 2 2 2 3" xfId="17207"/>
    <cellStyle name="Normal 3 6 3 4 2 2 3" xfId="7740"/>
    <cellStyle name="Normal 3 6 3 4 2 2 3 2" xfId="17209"/>
    <cellStyle name="Normal 3 6 3 4 2 2 4" xfId="17206"/>
    <cellStyle name="Normal 3 6 3 4 2 3" xfId="3868"/>
    <cellStyle name="Normal 3 6 3 4 2 3 2" xfId="9149"/>
    <cellStyle name="Normal 3 6 3 4 2 3 2 2" xfId="17211"/>
    <cellStyle name="Normal 3 6 3 4 2 3 3" xfId="17210"/>
    <cellStyle name="Normal 3 6 3 4 2 4" xfId="6508"/>
    <cellStyle name="Normal 3 6 3 4 2 4 2" xfId="17212"/>
    <cellStyle name="Normal 3 6 3 4 2 5" xfId="17205"/>
    <cellStyle name="Normal 3 6 3 4 3" xfId="1754"/>
    <cellStyle name="Normal 3 6 3 4 3 2" xfId="4396"/>
    <cellStyle name="Normal 3 6 3 4 3 2 2" xfId="9677"/>
    <cellStyle name="Normal 3 6 3 4 3 2 2 2" xfId="17215"/>
    <cellStyle name="Normal 3 6 3 4 3 2 3" xfId="17214"/>
    <cellStyle name="Normal 3 6 3 4 3 3" xfId="7036"/>
    <cellStyle name="Normal 3 6 3 4 3 3 2" xfId="17216"/>
    <cellStyle name="Normal 3 6 3 4 3 4" xfId="17213"/>
    <cellStyle name="Normal 3 6 3 4 4" xfId="3163"/>
    <cellStyle name="Normal 3 6 3 4 4 2" xfId="8445"/>
    <cellStyle name="Normal 3 6 3 4 4 2 2" xfId="17218"/>
    <cellStyle name="Normal 3 6 3 4 4 3" xfId="17217"/>
    <cellStyle name="Normal 3 6 3 4 5" xfId="5804"/>
    <cellStyle name="Normal 3 6 3 4 5 2" xfId="17219"/>
    <cellStyle name="Normal 3 6 3 4 6" xfId="17204"/>
    <cellStyle name="Normal 3 6 3 5" xfId="874"/>
    <cellStyle name="Normal 3 6 3 5 2" xfId="2106"/>
    <cellStyle name="Normal 3 6 3 5 2 2" xfId="4748"/>
    <cellStyle name="Normal 3 6 3 5 2 2 2" xfId="10029"/>
    <cellStyle name="Normal 3 6 3 5 2 2 2 2" xfId="17223"/>
    <cellStyle name="Normal 3 6 3 5 2 2 3" xfId="17222"/>
    <cellStyle name="Normal 3 6 3 5 2 3" xfId="7388"/>
    <cellStyle name="Normal 3 6 3 5 2 3 2" xfId="17224"/>
    <cellStyle name="Normal 3 6 3 5 2 4" xfId="17221"/>
    <cellStyle name="Normal 3 6 3 5 3" xfId="3516"/>
    <cellStyle name="Normal 3 6 3 5 3 2" xfId="8797"/>
    <cellStyle name="Normal 3 6 3 5 3 2 2" xfId="17226"/>
    <cellStyle name="Normal 3 6 3 5 3 3" xfId="17225"/>
    <cellStyle name="Normal 3 6 3 5 4" xfId="6156"/>
    <cellStyle name="Normal 3 6 3 5 4 2" xfId="17227"/>
    <cellStyle name="Normal 3 6 3 5 5" xfId="17220"/>
    <cellStyle name="Normal 3 6 3 6" xfId="1402"/>
    <cellStyle name="Normal 3 6 3 6 2" xfId="4044"/>
    <cellStyle name="Normal 3 6 3 6 2 2" xfId="9325"/>
    <cellStyle name="Normal 3 6 3 6 2 2 2" xfId="17230"/>
    <cellStyle name="Normal 3 6 3 6 2 3" xfId="17229"/>
    <cellStyle name="Normal 3 6 3 6 3" xfId="6684"/>
    <cellStyle name="Normal 3 6 3 6 3 2" xfId="17231"/>
    <cellStyle name="Normal 3 6 3 6 4" xfId="17228"/>
    <cellStyle name="Normal 3 6 3 7" xfId="2634"/>
    <cellStyle name="Normal 3 6 3 7 2" xfId="5276"/>
    <cellStyle name="Normal 3 6 3 7 2 2" xfId="10557"/>
    <cellStyle name="Normal 3 6 3 7 2 2 2" xfId="17234"/>
    <cellStyle name="Normal 3 6 3 7 2 3" xfId="17233"/>
    <cellStyle name="Normal 3 6 3 7 3" xfId="7916"/>
    <cellStyle name="Normal 3 6 3 7 3 2" xfId="17235"/>
    <cellStyle name="Normal 3 6 3 7 4" xfId="17232"/>
    <cellStyle name="Normal 3 6 3 8" xfId="2811"/>
    <cellStyle name="Normal 3 6 3 8 2" xfId="8093"/>
    <cellStyle name="Normal 3 6 3 8 2 2" xfId="17237"/>
    <cellStyle name="Normal 3 6 3 8 3" xfId="17236"/>
    <cellStyle name="Normal 3 6 3 9" xfId="5452"/>
    <cellStyle name="Normal 3 6 3 9 2" xfId="17238"/>
    <cellStyle name="Normal 3 6 4" xfId="198"/>
    <cellStyle name="Normal 3 6 4 2" xfId="382"/>
    <cellStyle name="Normal 3 6 4 2 2" xfId="731"/>
    <cellStyle name="Normal 3 6 4 2 2 2" xfId="1963"/>
    <cellStyle name="Normal 3 6 4 2 2 2 2" xfId="4605"/>
    <cellStyle name="Normal 3 6 4 2 2 2 2 2" xfId="9886"/>
    <cellStyle name="Normal 3 6 4 2 2 2 2 2 2" xfId="17244"/>
    <cellStyle name="Normal 3 6 4 2 2 2 2 3" xfId="17243"/>
    <cellStyle name="Normal 3 6 4 2 2 2 3" xfId="7245"/>
    <cellStyle name="Normal 3 6 4 2 2 2 3 2" xfId="17245"/>
    <cellStyle name="Normal 3 6 4 2 2 2 4" xfId="17242"/>
    <cellStyle name="Normal 3 6 4 2 2 3" xfId="3373"/>
    <cellStyle name="Normal 3 6 4 2 2 3 2" xfId="8654"/>
    <cellStyle name="Normal 3 6 4 2 2 3 2 2" xfId="17247"/>
    <cellStyle name="Normal 3 6 4 2 2 3 3" xfId="17246"/>
    <cellStyle name="Normal 3 6 4 2 2 4" xfId="6013"/>
    <cellStyle name="Normal 3 6 4 2 2 4 2" xfId="17248"/>
    <cellStyle name="Normal 3 6 4 2 2 5" xfId="17241"/>
    <cellStyle name="Normal 3 6 4 2 3" xfId="1083"/>
    <cellStyle name="Normal 3 6 4 2 3 2" xfId="2315"/>
    <cellStyle name="Normal 3 6 4 2 3 2 2" xfId="4957"/>
    <cellStyle name="Normal 3 6 4 2 3 2 2 2" xfId="10238"/>
    <cellStyle name="Normal 3 6 4 2 3 2 2 2 2" xfId="17252"/>
    <cellStyle name="Normal 3 6 4 2 3 2 2 3" xfId="17251"/>
    <cellStyle name="Normal 3 6 4 2 3 2 3" xfId="7597"/>
    <cellStyle name="Normal 3 6 4 2 3 2 3 2" xfId="17253"/>
    <cellStyle name="Normal 3 6 4 2 3 2 4" xfId="17250"/>
    <cellStyle name="Normal 3 6 4 2 3 3" xfId="3725"/>
    <cellStyle name="Normal 3 6 4 2 3 3 2" xfId="9006"/>
    <cellStyle name="Normal 3 6 4 2 3 3 2 2" xfId="17255"/>
    <cellStyle name="Normal 3 6 4 2 3 3 3" xfId="17254"/>
    <cellStyle name="Normal 3 6 4 2 3 4" xfId="6365"/>
    <cellStyle name="Normal 3 6 4 2 3 4 2" xfId="17256"/>
    <cellStyle name="Normal 3 6 4 2 3 5" xfId="17249"/>
    <cellStyle name="Normal 3 6 4 2 4" xfId="1611"/>
    <cellStyle name="Normal 3 6 4 2 4 2" xfId="4253"/>
    <cellStyle name="Normal 3 6 4 2 4 2 2" xfId="9534"/>
    <cellStyle name="Normal 3 6 4 2 4 2 2 2" xfId="17259"/>
    <cellStyle name="Normal 3 6 4 2 4 2 3" xfId="17258"/>
    <cellStyle name="Normal 3 6 4 2 4 3" xfId="6893"/>
    <cellStyle name="Normal 3 6 4 2 4 3 2" xfId="17260"/>
    <cellStyle name="Normal 3 6 4 2 4 4" xfId="17257"/>
    <cellStyle name="Normal 3 6 4 2 5" xfId="3020"/>
    <cellStyle name="Normal 3 6 4 2 5 2" xfId="8302"/>
    <cellStyle name="Normal 3 6 4 2 5 2 2" xfId="17262"/>
    <cellStyle name="Normal 3 6 4 2 5 3" xfId="17261"/>
    <cellStyle name="Normal 3 6 4 2 6" xfId="5661"/>
    <cellStyle name="Normal 3 6 4 2 6 2" xfId="17263"/>
    <cellStyle name="Normal 3 6 4 2 7" xfId="17240"/>
    <cellStyle name="Normal 3 6 4 3" xfId="555"/>
    <cellStyle name="Normal 3 6 4 3 2" xfId="1259"/>
    <cellStyle name="Normal 3 6 4 3 2 2" xfId="2491"/>
    <cellStyle name="Normal 3 6 4 3 2 2 2" xfId="5133"/>
    <cellStyle name="Normal 3 6 4 3 2 2 2 2" xfId="10414"/>
    <cellStyle name="Normal 3 6 4 3 2 2 2 2 2" xfId="17268"/>
    <cellStyle name="Normal 3 6 4 3 2 2 2 3" xfId="17267"/>
    <cellStyle name="Normal 3 6 4 3 2 2 3" xfId="7773"/>
    <cellStyle name="Normal 3 6 4 3 2 2 3 2" xfId="17269"/>
    <cellStyle name="Normal 3 6 4 3 2 2 4" xfId="17266"/>
    <cellStyle name="Normal 3 6 4 3 2 3" xfId="3901"/>
    <cellStyle name="Normal 3 6 4 3 2 3 2" xfId="9182"/>
    <cellStyle name="Normal 3 6 4 3 2 3 2 2" xfId="17271"/>
    <cellStyle name="Normal 3 6 4 3 2 3 3" xfId="17270"/>
    <cellStyle name="Normal 3 6 4 3 2 4" xfId="6541"/>
    <cellStyle name="Normal 3 6 4 3 2 4 2" xfId="17272"/>
    <cellStyle name="Normal 3 6 4 3 2 5" xfId="17265"/>
    <cellStyle name="Normal 3 6 4 3 3" xfId="1787"/>
    <cellStyle name="Normal 3 6 4 3 3 2" xfId="4429"/>
    <cellStyle name="Normal 3 6 4 3 3 2 2" xfId="9710"/>
    <cellStyle name="Normal 3 6 4 3 3 2 2 2" xfId="17275"/>
    <cellStyle name="Normal 3 6 4 3 3 2 3" xfId="17274"/>
    <cellStyle name="Normal 3 6 4 3 3 3" xfId="7069"/>
    <cellStyle name="Normal 3 6 4 3 3 3 2" xfId="17276"/>
    <cellStyle name="Normal 3 6 4 3 3 4" xfId="17273"/>
    <cellStyle name="Normal 3 6 4 3 4" xfId="3196"/>
    <cellStyle name="Normal 3 6 4 3 4 2" xfId="8478"/>
    <cellStyle name="Normal 3 6 4 3 4 2 2" xfId="17278"/>
    <cellStyle name="Normal 3 6 4 3 4 3" xfId="17277"/>
    <cellStyle name="Normal 3 6 4 3 5" xfId="5837"/>
    <cellStyle name="Normal 3 6 4 3 5 2" xfId="17279"/>
    <cellStyle name="Normal 3 6 4 3 6" xfId="17264"/>
    <cellStyle name="Normal 3 6 4 4" xfId="907"/>
    <cellStyle name="Normal 3 6 4 4 2" xfId="2139"/>
    <cellStyle name="Normal 3 6 4 4 2 2" xfId="4781"/>
    <cellStyle name="Normal 3 6 4 4 2 2 2" xfId="10062"/>
    <cellStyle name="Normal 3 6 4 4 2 2 2 2" xfId="17283"/>
    <cellStyle name="Normal 3 6 4 4 2 2 3" xfId="17282"/>
    <cellStyle name="Normal 3 6 4 4 2 3" xfId="7421"/>
    <cellStyle name="Normal 3 6 4 4 2 3 2" xfId="17284"/>
    <cellStyle name="Normal 3 6 4 4 2 4" xfId="17281"/>
    <cellStyle name="Normal 3 6 4 4 3" xfId="3549"/>
    <cellStyle name="Normal 3 6 4 4 3 2" xfId="8830"/>
    <cellStyle name="Normal 3 6 4 4 3 2 2" xfId="17286"/>
    <cellStyle name="Normal 3 6 4 4 3 3" xfId="17285"/>
    <cellStyle name="Normal 3 6 4 4 4" xfId="6189"/>
    <cellStyle name="Normal 3 6 4 4 4 2" xfId="17287"/>
    <cellStyle name="Normal 3 6 4 4 5" xfId="17280"/>
    <cellStyle name="Normal 3 6 4 5" xfId="1435"/>
    <cellStyle name="Normal 3 6 4 5 2" xfId="4077"/>
    <cellStyle name="Normal 3 6 4 5 2 2" xfId="9358"/>
    <cellStyle name="Normal 3 6 4 5 2 2 2" xfId="17290"/>
    <cellStyle name="Normal 3 6 4 5 2 3" xfId="17289"/>
    <cellStyle name="Normal 3 6 4 5 3" xfId="6717"/>
    <cellStyle name="Normal 3 6 4 5 3 2" xfId="17291"/>
    <cellStyle name="Normal 3 6 4 5 4" xfId="17288"/>
    <cellStyle name="Normal 3 6 4 6" xfId="2667"/>
    <cellStyle name="Normal 3 6 4 6 2" xfId="5309"/>
    <cellStyle name="Normal 3 6 4 6 2 2" xfId="10590"/>
    <cellStyle name="Normal 3 6 4 6 2 2 2" xfId="17294"/>
    <cellStyle name="Normal 3 6 4 6 2 3" xfId="17293"/>
    <cellStyle name="Normal 3 6 4 6 3" xfId="7949"/>
    <cellStyle name="Normal 3 6 4 6 3 2" xfId="17295"/>
    <cellStyle name="Normal 3 6 4 6 4" xfId="17292"/>
    <cellStyle name="Normal 3 6 4 7" xfId="2844"/>
    <cellStyle name="Normal 3 6 4 7 2" xfId="8126"/>
    <cellStyle name="Normal 3 6 4 7 2 2" xfId="17297"/>
    <cellStyle name="Normal 3 6 4 7 3" xfId="17296"/>
    <cellStyle name="Normal 3 6 4 8" xfId="5485"/>
    <cellStyle name="Normal 3 6 4 8 2" xfId="17298"/>
    <cellStyle name="Normal 3 6 4 9" xfId="17239"/>
    <cellStyle name="Normal 3 6 5" xfId="262"/>
    <cellStyle name="Normal 3 6 5 2" xfId="642"/>
    <cellStyle name="Normal 3 6 5 2 2" xfId="1874"/>
    <cellStyle name="Normal 3 6 5 2 2 2" xfId="4516"/>
    <cellStyle name="Normal 3 6 5 2 2 2 2" xfId="9797"/>
    <cellStyle name="Normal 3 6 5 2 2 2 2 2" xfId="17303"/>
    <cellStyle name="Normal 3 6 5 2 2 2 3" xfId="17302"/>
    <cellStyle name="Normal 3 6 5 2 2 3" xfId="7156"/>
    <cellStyle name="Normal 3 6 5 2 2 3 2" xfId="17304"/>
    <cellStyle name="Normal 3 6 5 2 2 4" xfId="17301"/>
    <cellStyle name="Normal 3 6 5 2 3" xfId="3284"/>
    <cellStyle name="Normal 3 6 5 2 3 2" xfId="8565"/>
    <cellStyle name="Normal 3 6 5 2 3 2 2" xfId="17306"/>
    <cellStyle name="Normal 3 6 5 2 3 3" xfId="17305"/>
    <cellStyle name="Normal 3 6 5 2 4" xfId="5924"/>
    <cellStyle name="Normal 3 6 5 2 4 2" xfId="17307"/>
    <cellStyle name="Normal 3 6 5 2 5" xfId="17300"/>
    <cellStyle name="Normal 3 6 5 3" xfId="994"/>
    <cellStyle name="Normal 3 6 5 3 2" xfId="2226"/>
    <cellStyle name="Normal 3 6 5 3 2 2" xfId="4868"/>
    <cellStyle name="Normal 3 6 5 3 2 2 2" xfId="10149"/>
    <cellStyle name="Normal 3 6 5 3 2 2 2 2" xfId="17311"/>
    <cellStyle name="Normal 3 6 5 3 2 2 3" xfId="17310"/>
    <cellStyle name="Normal 3 6 5 3 2 3" xfId="7508"/>
    <cellStyle name="Normal 3 6 5 3 2 3 2" xfId="17312"/>
    <cellStyle name="Normal 3 6 5 3 2 4" xfId="17309"/>
    <cellStyle name="Normal 3 6 5 3 3" xfId="3636"/>
    <cellStyle name="Normal 3 6 5 3 3 2" xfId="8917"/>
    <cellStyle name="Normal 3 6 5 3 3 2 2" xfId="17314"/>
    <cellStyle name="Normal 3 6 5 3 3 3" xfId="17313"/>
    <cellStyle name="Normal 3 6 5 3 4" xfId="6276"/>
    <cellStyle name="Normal 3 6 5 3 4 2" xfId="17315"/>
    <cellStyle name="Normal 3 6 5 3 5" xfId="17308"/>
    <cellStyle name="Normal 3 6 5 4" xfId="1522"/>
    <cellStyle name="Normal 3 6 5 4 2" xfId="4164"/>
    <cellStyle name="Normal 3 6 5 4 2 2" xfId="9445"/>
    <cellStyle name="Normal 3 6 5 4 2 2 2" xfId="17318"/>
    <cellStyle name="Normal 3 6 5 4 2 3" xfId="17317"/>
    <cellStyle name="Normal 3 6 5 4 3" xfId="6804"/>
    <cellStyle name="Normal 3 6 5 4 3 2" xfId="17319"/>
    <cellStyle name="Normal 3 6 5 4 4" xfId="17316"/>
    <cellStyle name="Normal 3 6 5 5" xfId="2931"/>
    <cellStyle name="Normal 3 6 5 5 2" xfId="8213"/>
    <cellStyle name="Normal 3 6 5 5 2 2" xfId="17321"/>
    <cellStyle name="Normal 3 6 5 5 3" xfId="17320"/>
    <cellStyle name="Normal 3 6 5 6" xfId="5572"/>
    <cellStyle name="Normal 3 6 5 6 2" xfId="17322"/>
    <cellStyle name="Normal 3 6 5 7" xfId="17299"/>
    <cellStyle name="Normal 3 6 6" xfId="471"/>
    <cellStyle name="Normal 3 6 6 2" xfId="1172"/>
    <cellStyle name="Normal 3 6 6 2 2" xfId="2404"/>
    <cellStyle name="Normal 3 6 6 2 2 2" xfId="5046"/>
    <cellStyle name="Normal 3 6 6 2 2 2 2" xfId="10327"/>
    <cellStyle name="Normal 3 6 6 2 2 2 2 2" xfId="17327"/>
    <cellStyle name="Normal 3 6 6 2 2 2 3" xfId="17326"/>
    <cellStyle name="Normal 3 6 6 2 2 3" xfId="7686"/>
    <cellStyle name="Normal 3 6 6 2 2 3 2" xfId="17328"/>
    <cellStyle name="Normal 3 6 6 2 2 4" xfId="17325"/>
    <cellStyle name="Normal 3 6 6 2 3" xfId="3814"/>
    <cellStyle name="Normal 3 6 6 2 3 2" xfId="9095"/>
    <cellStyle name="Normal 3 6 6 2 3 2 2" xfId="17330"/>
    <cellStyle name="Normal 3 6 6 2 3 3" xfId="17329"/>
    <cellStyle name="Normal 3 6 6 2 4" xfId="6454"/>
    <cellStyle name="Normal 3 6 6 2 4 2" xfId="17331"/>
    <cellStyle name="Normal 3 6 6 2 5" xfId="17324"/>
    <cellStyle name="Normal 3 6 6 3" xfId="1700"/>
    <cellStyle name="Normal 3 6 6 3 2" xfId="4342"/>
    <cellStyle name="Normal 3 6 6 3 2 2" xfId="9623"/>
    <cellStyle name="Normal 3 6 6 3 2 2 2" xfId="17334"/>
    <cellStyle name="Normal 3 6 6 3 2 3" xfId="17333"/>
    <cellStyle name="Normal 3 6 6 3 3" xfId="6982"/>
    <cellStyle name="Normal 3 6 6 3 3 2" xfId="17335"/>
    <cellStyle name="Normal 3 6 6 3 4" xfId="17332"/>
    <cellStyle name="Normal 3 6 6 4" xfId="3109"/>
    <cellStyle name="Normal 3 6 6 4 2" xfId="8391"/>
    <cellStyle name="Normal 3 6 6 4 2 2" xfId="17337"/>
    <cellStyle name="Normal 3 6 6 4 3" xfId="17336"/>
    <cellStyle name="Normal 3 6 6 5" xfId="5750"/>
    <cellStyle name="Normal 3 6 6 5 2" xfId="17338"/>
    <cellStyle name="Normal 3 6 6 6" xfId="17323"/>
    <cellStyle name="Normal 3 6 7" xfId="820"/>
    <cellStyle name="Normal 3 6 7 2" xfId="2052"/>
    <cellStyle name="Normal 3 6 7 2 2" xfId="4694"/>
    <cellStyle name="Normal 3 6 7 2 2 2" xfId="9975"/>
    <cellStyle name="Normal 3 6 7 2 2 2 2" xfId="17342"/>
    <cellStyle name="Normal 3 6 7 2 2 3" xfId="17341"/>
    <cellStyle name="Normal 3 6 7 2 3" xfId="7334"/>
    <cellStyle name="Normal 3 6 7 2 3 2" xfId="17343"/>
    <cellStyle name="Normal 3 6 7 2 4" xfId="17340"/>
    <cellStyle name="Normal 3 6 7 3" xfId="3462"/>
    <cellStyle name="Normal 3 6 7 3 2" xfId="8743"/>
    <cellStyle name="Normal 3 6 7 3 2 2" xfId="17345"/>
    <cellStyle name="Normal 3 6 7 3 3" xfId="17344"/>
    <cellStyle name="Normal 3 6 7 4" xfId="6102"/>
    <cellStyle name="Normal 3 6 7 4 2" xfId="17346"/>
    <cellStyle name="Normal 3 6 7 5" xfId="17339"/>
    <cellStyle name="Normal 3 6 8" xfId="1346"/>
    <cellStyle name="Normal 3 6 8 2" xfId="3988"/>
    <cellStyle name="Normal 3 6 8 2 2" xfId="9269"/>
    <cellStyle name="Normal 3 6 8 2 2 2" xfId="17349"/>
    <cellStyle name="Normal 3 6 8 2 3" xfId="17348"/>
    <cellStyle name="Normal 3 6 8 3" xfId="6628"/>
    <cellStyle name="Normal 3 6 8 3 2" xfId="17350"/>
    <cellStyle name="Normal 3 6 8 4" xfId="17347"/>
    <cellStyle name="Normal 3 6 9" xfId="2578"/>
    <cellStyle name="Normal 3 6 9 2" xfId="5220"/>
    <cellStyle name="Normal 3 6 9 2 2" xfId="10501"/>
    <cellStyle name="Normal 3 6 9 2 2 2" xfId="17353"/>
    <cellStyle name="Normal 3 6 9 2 3" xfId="17352"/>
    <cellStyle name="Normal 3 6 9 3" xfId="7860"/>
    <cellStyle name="Normal 3 6 9 3 2" xfId="17354"/>
    <cellStyle name="Normal 3 6 9 4" xfId="17351"/>
    <cellStyle name="Normal 3 7" xfId="129"/>
    <cellStyle name="Normal 3 7 10" xfId="17355"/>
    <cellStyle name="Normal 3 7 2" xfId="212"/>
    <cellStyle name="Normal 3 7 2 2" xfId="396"/>
    <cellStyle name="Normal 3 7 2 2 2" xfId="745"/>
    <cellStyle name="Normal 3 7 2 2 2 2" xfId="1977"/>
    <cellStyle name="Normal 3 7 2 2 2 2 2" xfId="4619"/>
    <cellStyle name="Normal 3 7 2 2 2 2 2 2" xfId="9900"/>
    <cellStyle name="Normal 3 7 2 2 2 2 2 2 2" xfId="17361"/>
    <cellStyle name="Normal 3 7 2 2 2 2 2 3" xfId="17360"/>
    <cellStyle name="Normal 3 7 2 2 2 2 3" xfId="7259"/>
    <cellStyle name="Normal 3 7 2 2 2 2 3 2" xfId="17362"/>
    <cellStyle name="Normal 3 7 2 2 2 2 4" xfId="17359"/>
    <cellStyle name="Normal 3 7 2 2 2 3" xfId="3387"/>
    <cellStyle name="Normal 3 7 2 2 2 3 2" xfId="8668"/>
    <cellStyle name="Normal 3 7 2 2 2 3 2 2" xfId="17364"/>
    <cellStyle name="Normal 3 7 2 2 2 3 3" xfId="17363"/>
    <cellStyle name="Normal 3 7 2 2 2 4" xfId="6027"/>
    <cellStyle name="Normal 3 7 2 2 2 4 2" xfId="17365"/>
    <cellStyle name="Normal 3 7 2 2 2 5" xfId="17358"/>
    <cellStyle name="Normal 3 7 2 2 3" xfId="1097"/>
    <cellStyle name="Normal 3 7 2 2 3 2" xfId="2329"/>
    <cellStyle name="Normal 3 7 2 2 3 2 2" xfId="4971"/>
    <cellStyle name="Normal 3 7 2 2 3 2 2 2" xfId="10252"/>
    <cellStyle name="Normal 3 7 2 2 3 2 2 2 2" xfId="17369"/>
    <cellStyle name="Normal 3 7 2 2 3 2 2 3" xfId="17368"/>
    <cellStyle name="Normal 3 7 2 2 3 2 3" xfId="7611"/>
    <cellStyle name="Normal 3 7 2 2 3 2 3 2" xfId="17370"/>
    <cellStyle name="Normal 3 7 2 2 3 2 4" xfId="17367"/>
    <cellStyle name="Normal 3 7 2 2 3 3" xfId="3739"/>
    <cellStyle name="Normal 3 7 2 2 3 3 2" xfId="9020"/>
    <cellStyle name="Normal 3 7 2 2 3 3 2 2" xfId="17372"/>
    <cellStyle name="Normal 3 7 2 2 3 3 3" xfId="17371"/>
    <cellStyle name="Normal 3 7 2 2 3 4" xfId="6379"/>
    <cellStyle name="Normal 3 7 2 2 3 4 2" xfId="17373"/>
    <cellStyle name="Normal 3 7 2 2 3 5" xfId="17366"/>
    <cellStyle name="Normal 3 7 2 2 4" xfId="1625"/>
    <cellStyle name="Normal 3 7 2 2 4 2" xfId="4267"/>
    <cellStyle name="Normal 3 7 2 2 4 2 2" xfId="9548"/>
    <cellStyle name="Normal 3 7 2 2 4 2 2 2" xfId="17376"/>
    <cellStyle name="Normal 3 7 2 2 4 2 3" xfId="17375"/>
    <cellStyle name="Normal 3 7 2 2 4 3" xfId="6907"/>
    <cellStyle name="Normal 3 7 2 2 4 3 2" xfId="17377"/>
    <cellStyle name="Normal 3 7 2 2 4 4" xfId="17374"/>
    <cellStyle name="Normal 3 7 2 2 5" xfId="3034"/>
    <cellStyle name="Normal 3 7 2 2 5 2" xfId="8316"/>
    <cellStyle name="Normal 3 7 2 2 5 2 2" xfId="17379"/>
    <cellStyle name="Normal 3 7 2 2 5 3" xfId="17378"/>
    <cellStyle name="Normal 3 7 2 2 6" xfId="5675"/>
    <cellStyle name="Normal 3 7 2 2 6 2" xfId="17380"/>
    <cellStyle name="Normal 3 7 2 2 7" xfId="17357"/>
    <cellStyle name="Normal 3 7 2 3" xfId="568"/>
    <cellStyle name="Normal 3 7 2 3 2" xfId="1273"/>
    <cellStyle name="Normal 3 7 2 3 2 2" xfId="2505"/>
    <cellStyle name="Normal 3 7 2 3 2 2 2" xfId="5147"/>
    <cellStyle name="Normal 3 7 2 3 2 2 2 2" xfId="10428"/>
    <cellStyle name="Normal 3 7 2 3 2 2 2 2 2" xfId="17385"/>
    <cellStyle name="Normal 3 7 2 3 2 2 2 3" xfId="17384"/>
    <cellStyle name="Normal 3 7 2 3 2 2 3" xfId="7787"/>
    <cellStyle name="Normal 3 7 2 3 2 2 3 2" xfId="17386"/>
    <cellStyle name="Normal 3 7 2 3 2 2 4" xfId="17383"/>
    <cellStyle name="Normal 3 7 2 3 2 3" xfId="3915"/>
    <cellStyle name="Normal 3 7 2 3 2 3 2" xfId="9196"/>
    <cellStyle name="Normal 3 7 2 3 2 3 2 2" xfId="17388"/>
    <cellStyle name="Normal 3 7 2 3 2 3 3" xfId="17387"/>
    <cellStyle name="Normal 3 7 2 3 2 4" xfId="6555"/>
    <cellStyle name="Normal 3 7 2 3 2 4 2" xfId="17389"/>
    <cellStyle name="Normal 3 7 2 3 2 5" xfId="17382"/>
    <cellStyle name="Normal 3 7 2 3 3" xfId="1801"/>
    <cellStyle name="Normal 3 7 2 3 3 2" xfId="4443"/>
    <cellStyle name="Normal 3 7 2 3 3 2 2" xfId="9724"/>
    <cellStyle name="Normal 3 7 2 3 3 2 2 2" xfId="17392"/>
    <cellStyle name="Normal 3 7 2 3 3 2 3" xfId="17391"/>
    <cellStyle name="Normal 3 7 2 3 3 3" xfId="7083"/>
    <cellStyle name="Normal 3 7 2 3 3 3 2" xfId="17393"/>
    <cellStyle name="Normal 3 7 2 3 3 4" xfId="17390"/>
    <cellStyle name="Normal 3 7 2 3 4" xfId="3210"/>
    <cellStyle name="Normal 3 7 2 3 4 2" xfId="8492"/>
    <cellStyle name="Normal 3 7 2 3 4 2 2" xfId="17395"/>
    <cellStyle name="Normal 3 7 2 3 4 3" xfId="17394"/>
    <cellStyle name="Normal 3 7 2 3 5" xfId="5851"/>
    <cellStyle name="Normal 3 7 2 3 5 2" xfId="17396"/>
    <cellStyle name="Normal 3 7 2 3 6" xfId="17381"/>
    <cellStyle name="Normal 3 7 2 4" xfId="921"/>
    <cellStyle name="Normal 3 7 2 4 2" xfId="2153"/>
    <cellStyle name="Normal 3 7 2 4 2 2" xfId="4795"/>
    <cellStyle name="Normal 3 7 2 4 2 2 2" xfId="10076"/>
    <cellStyle name="Normal 3 7 2 4 2 2 2 2" xfId="17400"/>
    <cellStyle name="Normal 3 7 2 4 2 2 3" xfId="17399"/>
    <cellStyle name="Normal 3 7 2 4 2 3" xfId="7435"/>
    <cellStyle name="Normal 3 7 2 4 2 3 2" xfId="17401"/>
    <cellStyle name="Normal 3 7 2 4 2 4" xfId="17398"/>
    <cellStyle name="Normal 3 7 2 4 3" xfId="3563"/>
    <cellStyle name="Normal 3 7 2 4 3 2" xfId="8844"/>
    <cellStyle name="Normal 3 7 2 4 3 2 2" xfId="17403"/>
    <cellStyle name="Normal 3 7 2 4 3 3" xfId="17402"/>
    <cellStyle name="Normal 3 7 2 4 4" xfId="6203"/>
    <cellStyle name="Normal 3 7 2 4 4 2" xfId="17404"/>
    <cellStyle name="Normal 3 7 2 4 5" xfId="17397"/>
    <cellStyle name="Normal 3 7 2 5" xfId="1449"/>
    <cellStyle name="Normal 3 7 2 5 2" xfId="4091"/>
    <cellStyle name="Normal 3 7 2 5 2 2" xfId="9372"/>
    <cellStyle name="Normal 3 7 2 5 2 2 2" xfId="17407"/>
    <cellStyle name="Normal 3 7 2 5 2 3" xfId="17406"/>
    <cellStyle name="Normal 3 7 2 5 3" xfId="6731"/>
    <cellStyle name="Normal 3 7 2 5 3 2" xfId="17408"/>
    <cellStyle name="Normal 3 7 2 5 4" xfId="17405"/>
    <cellStyle name="Normal 3 7 2 6" xfId="2681"/>
    <cellStyle name="Normal 3 7 2 6 2" xfId="5323"/>
    <cellStyle name="Normal 3 7 2 6 2 2" xfId="10604"/>
    <cellStyle name="Normal 3 7 2 6 2 2 2" xfId="17411"/>
    <cellStyle name="Normal 3 7 2 6 2 3" xfId="17410"/>
    <cellStyle name="Normal 3 7 2 6 3" xfId="7963"/>
    <cellStyle name="Normal 3 7 2 6 3 2" xfId="17412"/>
    <cellStyle name="Normal 3 7 2 6 4" xfId="17409"/>
    <cellStyle name="Normal 3 7 2 7" xfId="2858"/>
    <cellStyle name="Normal 3 7 2 7 2" xfId="8140"/>
    <cellStyle name="Normal 3 7 2 7 2 2" xfId="17414"/>
    <cellStyle name="Normal 3 7 2 7 3" xfId="17413"/>
    <cellStyle name="Normal 3 7 2 8" xfId="5499"/>
    <cellStyle name="Normal 3 7 2 8 2" xfId="17415"/>
    <cellStyle name="Normal 3 7 2 9" xfId="17356"/>
    <cellStyle name="Normal 3 7 3" xfId="309"/>
    <cellStyle name="Normal 3 7 3 2" xfId="658"/>
    <cellStyle name="Normal 3 7 3 2 2" xfId="1890"/>
    <cellStyle name="Normal 3 7 3 2 2 2" xfId="4532"/>
    <cellStyle name="Normal 3 7 3 2 2 2 2" xfId="9813"/>
    <cellStyle name="Normal 3 7 3 2 2 2 2 2" xfId="17420"/>
    <cellStyle name="Normal 3 7 3 2 2 2 3" xfId="17419"/>
    <cellStyle name="Normal 3 7 3 2 2 3" xfId="7172"/>
    <cellStyle name="Normal 3 7 3 2 2 3 2" xfId="17421"/>
    <cellStyle name="Normal 3 7 3 2 2 4" xfId="17418"/>
    <cellStyle name="Normal 3 7 3 2 3" xfId="3300"/>
    <cellStyle name="Normal 3 7 3 2 3 2" xfId="8581"/>
    <cellStyle name="Normal 3 7 3 2 3 2 2" xfId="17423"/>
    <cellStyle name="Normal 3 7 3 2 3 3" xfId="17422"/>
    <cellStyle name="Normal 3 7 3 2 4" xfId="5940"/>
    <cellStyle name="Normal 3 7 3 2 4 2" xfId="17424"/>
    <cellStyle name="Normal 3 7 3 2 5" xfId="17417"/>
    <cellStyle name="Normal 3 7 3 3" xfId="1010"/>
    <cellStyle name="Normal 3 7 3 3 2" xfId="2242"/>
    <cellStyle name="Normal 3 7 3 3 2 2" xfId="4884"/>
    <cellStyle name="Normal 3 7 3 3 2 2 2" xfId="10165"/>
    <cellStyle name="Normal 3 7 3 3 2 2 2 2" xfId="17428"/>
    <cellStyle name="Normal 3 7 3 3 2 2 3" xfId="17427"/>
    <cellStyle name="Normal 3 7 3 3 2 3" xfId="7524"/>
    <cellStyle name="Normal 3 7 3 3 2 3 2" xfId="17429"/>
    <cellStyle name="Normal 3 7 3 3 2 4" xfId="17426"/>
    <cellStyle name="Normal 3 7 3 3 3" xfId="3652"/>
    <cellStyle name="Normal 3 7 3 3 3 2" xfId="8933"/>
    <cellStyle name="Normal 3 7 3 3 3 2 2" xfId="17431"/>
    <cellStyle name="Normal 3 7 3 3 3 3" xfId="17430"/>
    <cellStyle name="Normal 3 7 3 3 4" xfId="6292"/>
    <cellStyle name="Normal 3 7 3 3 4 2" xfId="17432"/>
    <cellStyle name="Normal 3 7 3 3 5" xfId="17425"/>
    <cellStyle name="Normal 3 7 3 4" xfId="1538"/>
    <cellStyle name="Normal 3 7 3 4 2" xfId="4180"/>
    <cellStyle name="Normal 3 7 3 4 2 2" xfId="9461"/>
    <cellStyle name="Normal 3 7 3 4 2 2 2" xfId="17435"/>
    <cellStyle name="Normal 3 7 3 4 2 3" xfId="17434"/>
    <cellStyle name="Normal 3 7 3 4 3" xfId="6820"/>
    <cellStyle name="Normal 3 7 3 4 3 2" xfId="17436"/>
    <cellStyle name="Normal 3 7 3 4 4" xfId="17433"/>
    <cellStyle name="Normal 3 7 3 5" xfId="2947"/>
    <cellStyle name="Normal 3 7 3 5 2" xfId="8229"/>
    <cellStyle name="Normal 3 7 3 5 2 2" xfId="17438"/>
    <cellStyle name="Normal 3 7 3 5 3" xfId="17437"/>
    <cellStyle name="Normal 3 7 3 6" xfId="5588"/>
    <cellStyle name="Normal 3 7 3 6 2" xfId="17439"/>
    <cellStyle name="Normal 3 7 3 7" xfId="17416"/>
    <cellStyle name="Normal 3 7 4" xfId="485"/>
    <cellStyle name="Normal 3 7 4 2" xfId="1188"/>
    <cellStyle name="Normal 3 7 4 2 2" xfId="2420"/>
    <cellStyle name="Normal 3 7 4 2 2 2" xfId="5062"/>
    <cellStyle name="Normal 3 7 4 2 2 2 2" xfId="10343"/>
    <cellStyle name="Normal 3 7 4 2 2 2 2 2" xfId="17444"/>
    <cellStyle name="Normal 3 7 4 2 2 2 3" xfId="17443"/>
    <cellStyle name="Normal 3 7 4 2 2 3" xfId="7702"/>
    <cellStyle name="Normal 3 7 4 2 2 3 2" xfId="17445"/>
    <cellStyle name="Normal 3 7 4 2 2 4" xfId="17442"/>
    <cellStyle name="Normal 3 7 4 2 3" xfId="3830"/>
    <cellStyle name="Normal 3 7 4 2 3 2" xfId="9111"/>
    <cellStyle name="Normal 3 7 4 2 3 2 2" xfId="17447"/>
    <cellStyle name="Normal 3 7 4 2 3 3" xfId="17446"/>
    <cellStyle name="Normal 3 7 4 2 4" xfId="6470"/>
    <cellStyle name="Normal 3 7 4 2 4 2" xfId="17448"/>
    <cellStyle name="Normal 3 7 4 2 5" xfId="17441"/>
    <cellStyle name="Normal 3 7 4 3" xfId="1716"/>
    <cellStyle name="Normal 3 7 4 3 2" xfId="4358"/>
    <cellStyle name="Normal 3 7 4 3 2 2" xfId="9639"/>
    <cellStyle name="Normal 3 7 4 3 2 2 2" xfId="17451"/>
    <cellStyle name="Normal 3 7 4 3 2 3" xfId="17450"/>
    <cellStyle name="Normal 3 7 4 3 3" xfId="6998"/>
    <cellStyle name="Normal 3 7 4 3 3 2" xfId="17452"/>
    <cellStyle name="Normal 3 7 4 3 4" xfId="17449"/>
    <cellStyle name="Normal 3 7 4 4" xfId="3125"/>
    <cellStyle name="Normal 3 7 4 4 2" xfId="8407"/>
    <cellStyle name="Normal 3 7 4 4 2 2" xfId="17454"/>
    <cellStyle name="Normal 3 7 4 4 3" xfId="17453"/>
    <cellStyle name="Normal 3 7 4 5" xfId="5766"/>
    <cellStyle name="Normal 3 7 4 5 2" xfId="17455"/>
    <cellStyle name="Normal 3 7 4 6" xfId="17440"/>
    <cellStyle name="Normal 3 7 5" xfId="836"/>
    <cellStyle name="Normal 3 7 5 2" xfId="2068"/>
    <cellStyle name="Normal 3 7 5 2 2" xfId="4710"/>
    <cellStyle name="Normal 3 7 5 2 2 2" xfId="9991"/>
    <cellStyle name="Normal 3 7 5 2 2 2 2" xfId="17459"/>
    <cellStyle name="Normal 3 7 5 2 2 3" xfId="17458"/>
    <cellStyle name="Normal 3 7 5 2 3" xfId="7350"/>
    <cellStyle name="Normal 3 7 5 2 3 2" xfId="17460"/>
    <cellStyle name="Normal 3 7 5 2 4" xfId="17457"/>
    <cellStyle name="Normal 3 7 5 3" xfId="3478"/>
    <cellStyle name="Normal 3 7 5 3 2" xfId="8759"/>
    <cellStyle name="Normal 3 7 5 3 2 2" xfId="17462"/>
    <cellStyle name="Normal 3 7 5 3 3" xfId="17461"/>
    <cellStyle name="Normal 3 7 5 4" xfId="6118"/>
    <cellStyle name="Normal 3 7 5 4 2" xfId="17463"/>
    <cellStyle name="Normal 3 7 5 5" xfId="17456"/>
    <cellStyle name="Normal 3 7 6" xfId="1362"/>
    <cellStyle name="Normal 3 7 6 2" xfId="4004"/>
    <cellStyle name="Normal 3 7 6 2 2" xfId="9285"/>
    <cellStyle name="Normal 3 7 6 2 2 2" xfId="17466"/>
    <cellStyle name="Normal 3 7 6 2 3" xfId="17465"/>
    <cellStyle name="Normal 3 7 6 3" xfId="6644"/>
    <cellStyle name="Normal 3 7 6 3 2" xfId="17467"/>
    <cellStyle name="Normal 3 7 6 4" xfId="17464"/>
    <cellStyle name="Normal 3 7 7" xfId="2594"/>
    <cellStyle name="Normal 3 7 7 2" xfId="5236"/>
    <cellStyle name="Normal 3 7 7 2 2" xfId="10517"/>
    <cellStyle name="Normal 3 7 7 2 2 2" xfId="17470"/>
    <cellStyle name="Normal 3 7 7 2 3" xfId="17469"/>
    <cellStyle name="Normal 3 7 7 3" xfId="7876"/>
    <cellStyle name="Normal 3 7 7 3 2" xfId="17471"/>
    <cellStyle name="Normal 3 7 7 4" xfId="17468"/>
    <cellStyle name="Normal 3 7 8" xfId="2773"/>
    <cellStyle name="Normal 3 7 8 2" xfId="8055"/>
    <cellStyle name="Normal 3 7 8 2 2" xfId="17473"/>
    <cellStyle name="Normal 3 7 8 3" xfId="17472"/>
    <cellStyle name="Normal 3 7 9" xfId="5414"/>
    <cellStyle name="Normal 3 7 9 2" xfId="17474"/>
    <cellStyle name="Normal 3 8" xfId="145"/>
    <cellStyle name="Normal 3 8 10" xfId="17475"/>
    <cellStyle name="Normal 3 8 2" xfId="228"/>
    <cellStyle name="Normal 3 8 2 2" xfId="412"/>
    <cellStyle name="Normal 3 8 2 2 2" xfId="761"/>
    <cellStyle name="Normal 3 8 2 2 2 2" xfId="1993"/>
    <cellStyle name="Normal 3 8 2 2 2 2 2" xfId="4635"/>
    <cellStyle name="Normal 3 8 2 2 2 2 2 2" xfId="9916"/>
    <cellStyle name="Normal 3 8 2 2 2 2 2 2 2" xfId="17481"/>
    <cellStyle name="Normal 3 8 2 2 2 2 2 3" xfId="17480"/>
    <cellStyle name="Normal 3 8 2 2 2 2 3" xfId="7275"/>
    <cellStyle name="Normal 3 8 2 2 2 2 3 2" xfId="17482"/>
    <cellStyle name="Normal 3 8 2 2 2 2 4" xfId="17479"/>
    <cellStyle name="Normal 3 8 2 2 2 3" xfId="3403"/>
    <cellStyle name="Normal 3 8 2 2 2 3 2" xfId="8684"/>
    <cellStyle name="Normal 3 8 2 2 2 3 2 2" xfId="17484"/>
    <cellStyle name="Normal 3 8 2 2 2 3 3" xfId="17483"/>
    <cellStyle name="Normal 3 8 2 2 2 4" xfId="6043"/>
    <cellStyle name="Normal 3 8 2 2 2 4 2" xfId="17485"/>
    <cellStyle name="Normal 3 8 2 2 2 5" xfId="17478"/>
    <cellStyle name="Normal 3 8 2 2 3" xfId="1113"/>
    <cellStyle name="Normal 3 8 2 2 3 2" xfId="2345"/>
    <cellStyle name="Normal 3 8 2 2 3 2 2" xfId="4987"/>
    <cellStyle name="Normal 3 8 2 2 3 2 2 2" xfId="10268"/>
    <cellStyle name="Normal 3 8 2 2 3 2 2 2 2" xfId="17489"/>
    <cellStyle name="Normal 3 8 2 2 3 2 2 3" xfId="17488"/>
    <cellStyle name="Normal 3 8 2 2 3 2 3" xfId="7627"/>
    <cellStyle name="Normal 3 8 2 2 3 2 3 2" xfId="17490"/>
    <cellStyle name="Normal 3 8 2 2 3 2 4" xfId="17487"/>
    <cellStyle name="Normal 3 8 2 2 3 3" xfId="3755"/>
    <cellStyle name="Normal 3 8 2 2 3 3 2" xfId="9036"/>
    <cellStyle name="Normal 3 8 2 2 3 3 2 2" xfId="17492"/>
    <cellStyle name="Normal 3 8 2 2 3 3 3" xfId="17491"/>
    <cellStyle name="Normal 3 8 2 2 3 4" xfId="6395"/>
    <cellStyle name="Normal 3 8 2 2 3 4 2" xfId="17493"/>
    <cellStyle name="Normal 3 8 2 2 3 5" xfId="17486"/>
    <cellStyle name="Normal 3 8 2 2 4" xfId="1641"/>
    <cellStyle name="Normal 3 8 2 2 4 2" xfId="4283"/>
    <cellStyle name="Normal 3 8 2 2 4 2 2" xfId="9564"/>
    <cellStyle name="Normal 3 8 2 2 4 2 2 2" xfId="17496"/>
    <cellStyle name="Normal 3 8 2 2 4 2 3" xfId="17495"/>
    <cellStyle name="Normal 3 8 2 2 4 3" xfId="6923"/>
    <cellStyle name="Normal 3 8 2 2 4 3 2" xfId="17497"/>
    <cellStyle name="Normal 3 8 2 2 4 4" xfId="17494"/>
    <cellStyle name="Normal 3 8 2 2 5" xfId="3050"/>
    <cellStyle name="Normal 3 8 2 2 5 2" xfId="8332"/>
    <cellStyle name="Normal 3 8 2 2 5 2 2" xfId="17499"/>
    <cellStyle name="Normal 3 8 2 2 5 3" xfId="17498"/>
    <cellStyle name="Normal 3 8 2 2 6" xfId="5691"/>
    <cellStyle name="Normal 3 8 2 2 6 2" xfId="17500"/>
    <cellStyle name="Normal 3 8 2 2 7" xfId="17477"/>
    <cellStyle name="Normal 3 8 2 3" xfId="584"/>
    <cellStyle name="Normal 3 8 2 3 2" xfId="1289"/>
    <cellStyle name="Normal 3 8 2 3 2 2" xfId="2521"/>
    <cellStyle name="Normal 3 8 2 3 2 2 2" xfId="5163"/>
    <cellStyle name="Normal 3 8 2 3 2 2 2 2" xfId="10444"/>
    <cellStyle name="Normal 3 8 2 3 2 2 2 2 2" xfId="17505"/>
    <cellStyle name="Normal 3 8 2 3 2 2 2 3" xfId="17504"/>
    <cellStyle name="Normal 3 8 2 3 2 2 3" xfId="7803"/>
    <cellStyle name="Normal 3 8 2 3 2 2 3 2" xfId="17506"/>
    <cellStyle name="Normal 3 8 2 3 2 2 4" xfId="17503"/>
    <cellStyle name="Normal 3 8 2 3 2 3" xfId="3931"/>
    <cellStyle name="Normal 3 8 2 3 2 3 2" xfId="9212"/>
    <cellStyle name="Normal 3 8 2 3 2 3 2 2" xfId="17508"/>
    <cellStyle name="Normal 3 8 2 3 2 3 3" xfId="17507"/>
    <cellStyle name="Normal 3 8 2 3 2 4" xfId="6571"/>
    <cellStyle name="Normal 3 8 2 3 2 4 2" xfId="17509"/>
    <cellStyle name="Normal 3 8 2 3 2 5" xfId="17502"/>
    <cellStyle name="Normal 3 8 2 3 3" xfId="1817"/>
    <cellStyle name="Normal 3 8 2 3 3 2" xfId="4459"/>
    <cellStyle name="Normal 3 8 2 3 3 2 2" xfId="9740"/>
    <cellStyle name="Normal 3 8 2 3 3 2 2 2" xfId="17512"/>
    <cellStyle name="Normal 3 8 2 3 3 2 3" xfId="17511"/>
    <cellStyle name="Normal 3 8 2 3 3 3" xfId="7099"/>
    <cellStyle name="Normal 3 8 2 3 3 3 2" xfId="17513"/>
    <cellStyle name="Normal 3 8 2 3 3 4" xfId="17510"/>
    <cellStyle name="Normal 3 8 2 3 4" xfId="3226"/>
    <cellStyle name="Normal 3 8 2 3 4 2" xfId="8508"/>
    <cellStyle name="Normal 3 8 2 3 4 2 2" xfId="17515"/>
    <cellStyle name="Normal 3 8 2 3 4 3" xfId="17514"/>
    <cellStyle name="Normal 3 8 2 3 5" xfId="5867"/>
    <cellStyle name="Normal 3 8 2 3 5 2" xfId="17516"/>
    <cellStyle name="Normal 3 8 2 3 6" xfId="17501"/>
    <cellStyle name="Normal 3 8 2 4" xfId="937"/>
    <cellStyle name="Normal 3 8 2 4 2" xfId="2169"/>
    <cellStyle name="Normal 3 8 2 4 2 2" xfId="4811"/>
    <cellStyle name="Normal 3 8 2 4 2 2 2" xfId="10092"/>
    <cellStyle name="Normal 3 8 2 4 2 2 2 2" xfId="17520"/>
    <cellStyle name="Normal 3 8 2 4 2 2 3" xfId="17519"/>
    <cellStyle name="Normal 3 8 2 4 2 3" xfId="7451"/>
    <cellStyle name="Normal 3 8 2 4 2 3 2" xfId="17521"/>
    <cellStyle name="Normal 3 8 2 4 2 4" xfId="17518"/>
    <cellStyle name="Normal 3 8 2 4 3" xfId="3579"/>
    <cellStyle name="Normal 3 8 2 4 3 2" xfId="8860"/>
    <cellStyle name="Normal 3 8 2 4 3 2 2" xfId="17523"/>
    <cellStyle name="Normal 3 8 2 4 3 3" xfId="17522"/>
    <cellStyle name="Normal 3 8 2 4 4" xfId="6219"/>
    <cellStyle name="Normal 3 8 2 4 4 2" xfId="17524"/>
    <cellStyle name="Normal 3 8 2 4 5" xfId="17517"/>
    <cellStyle name="Normal 3 8 2 5" xfId="1465"/>
    <cellStyle name="Normal 3 8 2 5 2" xfId="4107"/>
    <cellStyle name="Normal 3 8 2 5 2 2" xfId="9388"/>
    <cellStyle name="Normal 3 8 2 5 2 2 2" xfId="17527"/>
    <cellStyle name="Normal 3 8 2 5 2 3" xfId="17526"/>
    <cellStyle name="Normal 3 8 2 5 3" xfId="6747"/>
    <cellStyle name="Normal 3 8 2 5 3 2" xfId="17528"/>
    <cellStyle name="Normal 3 8 2 5 4" xfId="17525"/>
    <cellStyle name="Normal 3 8 2 6" xfId="2697"/>
    <cellStyle name="Normal 3 8 2 6 2" xfId="5339"/>
    <cellStyle name="Normal 3 8 2 6 2 2" xfId="10620"/>
    <cellStyle name="Normal 3 8 2 6 2 2 2" xfId="17531"/>
    <cellStyle name="Normal 3 8 2 6 2 3" xfId="17530"/>
    <cellStyle name="Normal 3 8 2 6 3" xfId="7979"/>
    <cellStyle name="Normal 3 8 2 6 3 2" xfId="17532"/>
    <cellStyle name="Normal 3 8 2 6 4" xfId="17529"/>
    <cellStyle name="Normal 3 8 2 7" xfId="2874"/>
    <cellStyle name="Normal 3 8 2 7 2" xfId="8156"/>
    <cellStyle name="Normal 3 8 2 7 2 2" xfId="17534"/>
    <cellStyle name="Normal 3 8 2 7 3" xfId="17533"/>
    <cellStyle name="Normal 3 8 2 8" xfId="5515"/>
    <cellStyle name="Normal 3 8 2 8 2" xfId="17535"/>
    <cellStyle name="Normal 3 8 2 9" xfId="17476"/>
    <cellStyle name="Normal 3 8 3" xfId="325"/>
    <cellStyle name="Normal 3 8 3 2" xfId="674"/>
    <cellStyle name="Normal 3 8 3 2 2" xfId="1906"/>
    <cellStyle name="Normal 3 8 3 2 2 2" xfId="4548"/>
    <cellStyle name="Normal 3 8 3 2 2 2 2" xfId="9829"/>
    <cellStyle name="Normal 3 8 3 2 2 2 2 2" xfId="17540"/>
    <cellStyle name="Normal 3 8 3 2 2 2 3" xfId="17539"/>
    <cellStyle name="Normal 3 8 3 2 2 3" xfId="7188"/>
    <cellStyle name="Normal 3 8 3 2 2 3 2" xfId="17541"/>
    <cellStyle name="Normal 3 8 3 2 2 4" xfId="17538"/>
    <cellStyle name="Normal 3 8 3 2 3" xfId="3316"/>
    <cellStyle name="Normal 3 8 3 2 3 2" xfId="8597"/>
    <cellStyle name="Normal 3 8 3 2 3 2 2" xfId="17543"/>
    <cellStyle name="Normal 3 8 3 2 3 3" xfId="17542"/>
    <cellStyle name="Normal 3 8 3 2 4" xfId="5956"/>
    <cellStyle name="Normal 3 8 3 2 4 2" xfId="17544"/>
    <cellStyle name="Normal 3 8 3 2 5" xfId="17537"/>
    <cellStyle name="Normal 3 8 3 3" xfId="1026"/>
    <cellStyle name="Normal 3 8 3 3 2" xfId="2258"/>
    <cellStyle name="Normal 3 8 3 3 2 2" xfId="4900"/>
    <cellStyle name="Normal 3 8 3 3 2 2 2" xfId="10181"/>
    <cellStyle name="Normal 3 8 3 3 2 2 2 2" xfId="17548"/>
    <cellStyle name="Normal 3 8 3 3 2 2 3" xfId="17547"/>
    <cellStyle name="Normal 3 8 3 3 2 3" xfId="7540"/>
    <cellStyle name="Normal 3 8 3 3 2 3 2" xfId="17549"/>
    <cellStyle name="Normal 3 8 3 3 2 4" xfId="17546"/>
    <cellStyle name="Normal 3 8 3 3 3" xfId="3668"/>
    <cellStyle name="Normal 3 8 3 3 3 2" xfId="8949"/>
    <cellStyle name="Normal 3 8 3 3 3 2 2" xfId="17551"/>
    <cellStyle name="Normal 3 8 3 3 3 3" xfId="17550"/>
    <cellStyle name="Normal 3 8 3 3 4" xfId="6308"/>
    <cellStyle name="Normal 3 8 3 3 4 2" xfId="17552"/>
    <cellStyle name="Normal 3 8 3 3 5" xfId="17545"/>
    <cellStyle name="Normal 3 8 3 4" xfId="1554"/>
    <cellStyle name="Normal 3 8 3 4 2" xfId="4196"/>
    <cellStyle name="Normal 3 8 3 4 2 2" xfId="9477"/>
    <cellStyle name="Normal 3 8 3 4 2 2 2" xfId="17555"/>
    <cellStyle name="Normal 3 8 3 4 2 3" xfId="17554"/>
    <cellStyle name="Normal 3 8 3 4 3" xfId="6836"/>
    <cellStyle name="Normal 3 8 3 4 3 2" xfId="17556"/>
    <cellStyle name="Normal 3 8 3 4 4" xfId="17553"/>
    <cellStyle name="Normal 3 8 3 5" xfId="2963"/>
    <cellStyle name="Normal 3 8 3 5 2" xfId="8245"/>
    <cellStyle name="Normal 3 8 3 5 2 2" xfId="17558"/>
    <cellStyle name="Normal 3 8 3 5 3" xfId="17557"/>
    <cellStyle name="Normal 3 8 3 6" xfId="5604"/>
    <cellStyle name="Normal 3 8 3 6 2" xfId="17559"/>
    <cellStyle name="Normal 3 8 3 7" xfId="17536"/>
    <cellStyle name="Normal 3 8 4" xfId="499"/>
    <cellStyle name="Normal 3 8 4 2" xfId="1202"/>
    <cellStyle name="Normal 3 8 4 2 2" xfId="2434"/>
    <cellStyle name="Normal 3 8 4 2 2 2" xfId="5076"/>
    <cellStyle name="Normal 3 8 4 2 2 2 2" xfId="10357"/>
    <cellStyle name="Normal 3 8 4 2 2 2 2 2" xfId="17564"/>
    <cellStyle name="Normal 3 8 4 2 2 2 3" xfId="17563"/>
    <cellStyle name="Normal 3 8 4 2 2 3" xfId="7716"/>
    <cellStyle name="Normal 3 8 4 2 2 3 2" xfId="17565"/>
    <cellStyle name="Normal 3 8 4 2 2 4" xfId="17562"/>
    <cellStyle name="Normal 3 8 4 2 3" xfId="3844"/>
    <cellStyle name="Normal 3 8 4 2 3 2" xfId="9125"/>
    <cellStyle name="Normal 3 8 4 2 3 2 2" xfId="17567"/>
    <cellStyle name="Normal 3 8 4 2 3 3" xfId="17566"/>
    <cellStyle name="Normal 3 8 4 2 4" xfId="6484"/>
    <cellStyle name="Normal 3 8 4 2 4 2" xfId="17568"/>
    <cellStyle name="Normal 3 8 4 2 5" xfId="17561"/>
    <cellStyle name="Normal 3 8 4 3" xfId="1730"/>
    <cellStyle name="Normal 3 8 4 3 2" xfId="4372"/>
    <cellStyle name="Normal 3 8 4 3 2 2" xfId="9653"/>
    <cellStyle name="Normal 3 8 4 3 2 2 2" xfId="17571"/>
    <cellStyle name="Normal 3 8 4 3 2 3" xfId="17570"/>
    <cellStyle name="Normal 3 8 4 3 3" xfId="7012"/>
    <cellStyle name="Normal 3 8 4 3 3 2" xfId="17572"/>
    <cellStyle name="Normal 3 8 4 3 4" xfId="17569"/>
    <cellStyle name="Normal 3 8 4 4" xfId="3139"/>
    <cellStyle name="Normal 3 8 4 4 2" xfId="8421"/>
    <cellStyle name="Normal 3 8 4 4 2 2" xfId="17574"/>
    <cellStyle name="Normal 3 8 4 4 3" xfId="17573"/>
    <cellStyle name="Normal 3 8 4 5" xfId="5780"/>
    <cellStyle name="Normal 3 8 4 5 2" xfId="17575"/>
    <cellStyle name="Normal 3 8 4 6" xfId="17560"/>
    <cellStyle name="Normal 3 8 5" xfId="850"/>
    <cellStyle name="Normal 3 8 5 2" xfId="2082"/>
    <cellStyle name="Normal 3 8 5 2 2" xfId="4724"/>
    <cellStyle name="Normal 3 8 5 2 2 2" xfId="10005"/>
    <cellStyle name="Normal 3 8 5 2 2 2 2" xfId="17579"/>
    <cellStyle name="Normal 3 8 5 2 2 3" xfId="17578"/>
    <cellStyle name="Normal 3 8 5 2 3" xfId="7364"/>
    <cellStyle name="Normal 3 8 5 2 3 2" xfId="17580"/>
    <cellStyle name="Normal 3 8 5 2 4" xfId="17577"/>
    <cellStyle name="Normal 3 8 5 3" xfId="3492"/>
    <cellStyle name="Normal 3 8 5 3 2" xfId="8773"/>
    <cellStyle name="Normal 3 8 5 3 2 2" xfId="17582"/>
    <cellStyle name="Normal 3 8 5 3 3" xfId="17581"/>
    <cellStyle name="Normal 3 8 5 4" xfId="6132"/>
    <cellStyle name="Normal 3 8 5 4 2" xfId="17583"/>
    <cellStyle name="Normal 3 8 5 5" xfId="17576"/>
    <cellStyle name="Normal 3 8 6" xfId="1378"/>
    <cellStyle name="Normal 3 8 6 2" xfId="4020"/>
    <cellStyle name="Normal 3 8 6 2 2" xfId="9301"/>
    <cellStyle name="Normal 3 8 6 2 2 2" xfId="17586"/>
    <cellStyle name="Normal 3 8 6 2 3" xfId="17585"/>
    <cellStyle name="Normal 3 8 6 3" xfId="6660"/>
    <cellStyle name="Normal 3 8 6 3 2" xfId="17587"/>
    <cellStyle name="Normal 3 8 6 4" xfId="17584"/>
    <cellStyle name="Normal 3 8 7" xfId="2610"/>
    <cellStyle name="Normal 3 8 7 2" xfId="5252"/>
    <cellStyle name="Normal 3 8 7 2 2" xfId="10533"/>
    <cellStyle name="Normal 3 8 7 2 2 2" xfId="17590"/>
    <cellStyle name="Normal 3 8 7 2 3" xfId="17589"/>
    <cellStyle name="Normal 3 8 7 3" xfId="7892"/>
    <cellStyle name="Normal 3 8 7 3 2" xfId="17591"/>
    <cellStyle name="Normal 3 8 7 4" xfId="17588"/>
    <cellStyle name="Normal 3 8 8" xfId="2787"/>
    <cellStyle name="Normal 3 8 8 2" xfId="8069"/>
    <cellStyle name="Normal 3 8 8 2 2" xfId="17593"/>
    <cellStyle name="Normal 3 8 8 3" xfId="17592"/>
    <cellStyle name="Normal 3 8 9" xfId="5428"/>
    <cellStyle name="Normal 3 8 9 2" xfId="17594"/>
    <cellStyle name="Normal 3 9" xfId="161"/>
    <cellStyle name="Normal 3 9 2" xfId="17595"/>
    <cellStyle name="Normal 4" xfId="3"/>
    <cellStyle name="Normal 4 2" xfId="53"/>
    <cellStyle name="Normal 4 2 2" xfId="17597"/>
    <cellStyle name="Normal 4 3" xfId="17596"/>
    <cellStyle name="Normal 5" xfId="5"/>
    <cellStyle name="Normal 5 10" xfId="804"/>
    <cellStyle name="Normal 5 10 2" xfId="2036"/>
    <cellStyle name="Normal 5 10 2 2" xfId="4678"/>
    <cellStyle name="Normal 5 10 2 2 2" xfId="9959"/>
    <cellStyle name="Normal 5 10 2 2 2 2" xfId="17602"/>
    <cellStyle name="Normal 5 10 2 2 3" xfId="17601"/>
    <cellStyle name="Normal 5 10 2 3" xfId="7318"/>
    <cellStyle name="Normal 5 10 2 3 2" xfId="17603"/>
    <cellStyle name="Normal 5 10 2 4" xfId="17600"/>
    <cellStyle name="Normal 5 10 3" xfId="3446"/>
    <cellStyle name="Normal 5 10 3 2" xfId="8727"/>
    <cellStyle name="Normal 5 10 3 2 2" xfId="17605"/>
    <cellStyle name="Normal 5 10 3 3" xfId="17604"/>
    <cellStyle name="Normal 5 10 4" xfId="6086"/>
    <cellStyle name="Normal 5 10 4 2" xfId="17606"/>
    <cellStyle name="Normal 5 10 5" xfId="17599"/>
    <cellStyle name="Normal 5 11" xfId="1319"/>
    <cellStyle name="Normal 5 11 2" xfId="3961"/>
    <cellStyle name="Normal 5 11 2 2" xfId="9242"/>
    <cellStyle name="Normal 5 11 2 2 2" xfId="17609"/>
    <cellStyle name="Normal 5 11 2 3" xfId="17608"/>
    <cellStyle name="Normal 5 11 3" xfId="6601"/>
    <cellStyle name="Normal 5 11 3 2" xfId="17610"/>
    <cellStyle name="Normal 5 11 4" xfId="17607"/>
    <cellStyle name="Normal 5 12" xfId="2564"/>
    <cellStyle name="Normal 5 12 2" xfId="5206"/>
    <cellStyle name="Normal 5 12 2 2" xfId="10487"/>
    <cellStyle name="Normal 5 12 2 2 2" xfId="17613"/>
    <cellStyle name="Normal 5 12 2 3" xfId="17612"/>
    <cellStyle name="Normal 5 12 3" xfId="7846"/>
    <cellStyle name="Normal 5 12 3 2" xfId="17614"/>
    <cellStyle name="Normal 5 12 4" xfId="17611"/>
    <cellStyle name="Normal 5 13" xfId="2740"/>
    <cellStyle name="Normal 5 13 2" xfId="8022"/>
    <cellStyle name="Normal 5 13 2 2" xfId="17616"/>
    <cellStyle name="Normal 5 13 3" xfId="17615"/>
    <cellStyle name="Normal 5 14" xfId="5382"/>
    <cellStyle name="Normal 5 14 2" xfId="17617"/>
    <cellStyle name="Normal 5 15" xfId="17598"/>
    <cellStyle name="Normal 5 2" xfId="51"/>
    <cellStyle name="Normal 5 2 10" xfId="1335"/>
    <cellStyle name="Normal 5 2 10 2" xfId="3977"/>
    <cellStyle name="Normal 5 2 10 2 2" xfId="9258"/>
    <cellStyle name="Normal 5 2 10 2 2 2" xfId="17621"/>
    <cellStyle name="Normal 5 2 10 2 3" xfId="17620"/>
    <cellStyle name="Normal 5 2 10 3" xfId="6617"/>
    <cellStyle name="Normal 5 2 10 3 2" xfId="17622"/>
    <cellStyle name="Normal 5 2 10 4" xfId="17619"/>
    <cellStyle name="Normal 5 2 11" xfId="2567"/>
    <cellStyle name="Normal 5 2 11 2" xfId="5209"/>
    <cellStyle name="Normal 5 2 11 2 2" xfId="10490"/>
    <cellStyle name="Normal 5 2 11 2 2 2" xfId="17625"/>
    <cellStyle name="Normal 5 2 11 2 3" xfId="17624"/>
    <cellStyle name="Normal 5 2 11 3" xfId="7849"/>
    <cellStyle name="Normal 5 2 11 3 2" xfId="17626"/>
    <cellStyle name="Normal 5 2 11 4" xfId="17623"/>
    <cellStyle name="Normal 5 2 12" xfId="2743"/>
    <cellStyle name="Normal 5 2 12 2" xfId="8025"/>
    <cellStyle name="Normal 5 2 12 2 2" xfId="17628"/>
    <cellStyle name="Normal 5 2 12 3" xfId="17627"/>
    <cellStyle name="Normal 5 2 13" xfId="5385"/>
    <cellStyle name="Normal 5 2 13 2" xfId="17629"/>
    <cellStyle name="Normal 5 2 14" xfId="17618"/>
    <cellStyle name="Normal 5 2 2" xfId="111"/>
    <cellStyle name="Normal 5 2 2 10" xfId="2751"/>
    <cellStyle name="Normal 5 2 2 10 2" xfId="8033"/>
    <cellStyle name="Normal 5 2 2 10 2 2" xfId="17632"/>
    <cellStyle name="Normal 5 2 2 10 3" xfId="17631"/>
    <cellStyle name="Normal 5 2 2 11" xfId="5393"/>
    <cellStyle name="Normal 5 2 2 11 2" xfId="17633"/>
    <cellStyle name="Normal 5 2 2 12" xfId="17630"/>
    <cellStyle name="Normal 5 2 2 2" xfId="126"/>
    <cellStyle name="Normal 5 2 2 2 10" xfId="17634"/>
    <cellStyle name="Normal 5 2 2 2 2" xfId="209"/>
    <cellStyle name="Normal 5 2 2 2 2 2" xfId="393"/>
    <cellStyle name="Normal 5 2 2 2 2 2 2" xfId="742"/>
    <cellStyle name="Normal 5 2 2 2 2 2 2 2" xfId="1974"/>
    <cellStyle name="Normal 5 2 2 2 2 2 2 2 2" xfId="4616"/>
    <cellStyle name="Normal 5 2 2 2 2 2 2 2 2 2" xfId="9897"/>
    <cellStyle name="Normal 5 2 2 2 2 2 2 2 2 2 2" xfId="17640"/>
    <cellStyle name="Normal 5 2 2 2 2 2 2 2 2 3" xfId="17639"/>
    <cellStyle name="Normal 5 2 2 2 2 2 2 2 3" xfId="7256"/>
    <cellStyle name="Normal 5 2 2 2 2 2 2 2 3 2" xfId="17641"/>
    <cellStyle name="Normal 5 2 2 2 2 2 2 2 4" xfId="17638"/>
    <cellStyle name="Normal 5 2 2 2 2 2 2 3" xfId="3384"/>
    <cellStyle name="Normal 5 2 2 2 2 2 2 3 2" xfId="8665"/>
    <cellStyle name="Normal 5 2 2 2 2 2 2 3 2 2" xfId="17643"/>
    <cellStyle name="Normal 5 2 2 2 2 2 2 3 3" xfId="17642"/>
    <cellStyle name="Normal 5 2 2 2 2 2 2 4" xfId="6024"/>
    <cellStyle name="Normal 5 2 2 2 2 2 2 4 2" xfId="17644"/>
    <cellStyle name="Normal 5 2 2 2 2 2 2 5" xfId="17637"/>
    <cellStyle name="Normal 5 2 2 2 2 2 3" xfId="1094"/>
    <cellStyle name="Normal 5 2 2 2 2 2 3 2" xfId="2326"/>
    <cellStyle name="Normal 5 2 2 2 2 2 3 2 2" xfId="4968"/>
    <cellStyle name="Normal 5 2 2 2 2 2 3 2 2 2" xfId="10249"/>
    <cellStyle name="Normal 5 2 2 2 2 2 3 2 2 2 2" xfId="17648"/>
    <cellStyle name="Normal 5 2 2 2 2 2 3 2 2 3" xfId="17647"/>
    <cellStyle name="Normal 5 2 2 2 2 2 3 2 3" xfId="7608"/>
    <cellStyle name="Normal 5 2 2 2 2 2 3 2 3 2" xfId="17649"/>
    <cellStyle name="Normal 5 2 2 2 2 2 3 2 4" xfId="17646"/>
    <cellStyle name="Normal 5 2 2 2 2 2 3 3" xfId="3736"/>
    <cellStyle name="Normal 5 2 2 2 2 2 3 3 2" xfId="9017"/>
    <cellStyle name="Normal 5 2 2 2 2 2 3 3 2 2" xfId="17651"/>
    <cellStyle name="Normal 5 2 2 2 2 2 3 3 3" xfId="17650"/>
    <cellStyle name="Normal 5 2 2 2 2 2 3 4" xfId="6376"/>
    <cellStyle name="Normal 5 2 2 2 2 2 3 4 2" xfId="17652"/>
    <cellStyle name="Normal 5 2 2 2 2 2 3 5" xfId="17645"/>
    <cellStyle name="Normal 5 2 2 2 2 2 4" xfId="1622"/>
    <cellStyle name="Normal 5 2 2 2 2 2 4 2" xfId="4264"/>
    <cellStyle name="Normal 5 2 2 2 2 2 4 2 2" xfId="9545"/>
    <cellStyle name="Normal 5 2 2 2 2 2 4 2 2 2" xfId="17655"/>
    <cellStyle name="Normal 5 2 2 2 2 2 4 2 3" xfId="17654"/>
    <cellStyle name="Normal 5 2 2 2 2 2 4 3" xfId="6904"/>
    <cellStyle name="Normal 5 2 2 2 2 2 4 3 2" xfId="17656"/>
    <cellStyle name="Normal 5 2 2 2 2 2 4 4" xfId="17653"/>
    <cellStyle name="Normal 5 2 2 2 2 2 5" xfId="3031"/>
    <cellStyle name="Normal 5 2 2 2 2 2 5 2" xfId="8313"/>
    <cellStyle name="Normal 5 2 2 2 2 2 5 2 2" xfId="17658"/>
    <cellStyle name="Normal 5 2 2 2 2 2 5 3" xfId="17657"/>
    <cellStyle name="Normal 5 2 2 2 2 2 6" xfId="5672"/>
    <cellStyle name="Normal 5 2 2 2 2 2 6 2" xfId="17659"/>
    <cellStyle name="Normal 5 2 2 2 2 2 7" xfId="17636"/>
    <cellStyle name="Normal 5 2 2 2 2 3" xfId="565"/>
    <cellStyle name="Normal 5 2 2 2 2 3 2" xfId="1270"/>
    <cellStyle name="Normal 5 2 2 2 2 3 2 2" xfId="2502"/>
    <cellStyle name="Normal 5 2 2 2 2 3 2 2 2" xfId="5144"/>
    <cellStyle name="Normal 5 2 2 2 2 3 2 2 2 2" xfId="10425"/>
    <cellStyle name="Normal 5 2 2 2 2 3 2 2 2 2 2" xfId="17664"/>
    <cellStyle name="Normal 5 2 2 2 2 3 2 2 2 3" xfId="17663"/>
    <cellStyle name="Normal 5 2 2 2 2 3 2 2 3" xfId="7784"/>
    <cellStyle name="Normal 5 2 2 2 2 3 2 2 3 2" xfId="17665"/>
    <cellStyle name="Normal 5 2 2 2 2 3 2 2 4" xfId="17662"/>
    <cellStyle name="Normal 5 2 2 2 2 3 2 3" xfId="3912"/>
    <cellStyle name="Normal 5 2 2 2 2 3 2 3 2" xfId="9193"/>
    <cellStyle name="Normal 5 2 2 2 2 3 2 3 2 2" xfId="17667"/>
    <cellStyle name="Normal 5 2 2 2 2 3 2 3 3" xfId="17666"/>
    <cellStyle name="Normal 5 2 2 2 2 3 2 4" xfId="6552"/>
    <cellStyle name="Normal 5 2 2 2 2 3 2 4 2" xfId="17668"/>
    <cellStyle name="Normal 5 2 2 2 2 3 2 5" xfId="17661"/>
    <cellStyle name="Normal 5 2 2 2 2 3 3" xfId="1798"/>
    <cellStyle name="Normal 5 2 2 2 2 3 3 2" xfId="4440"/>
    <cellStyle name="Normal 5 2 2 2 2 3 3 2 2" xfId="9721"/>
    <cellStyle name="Normal 5 2 2 2 2 3 3 2 2 2" xfId="17671"/>
    <cellStyle name="Normal 5 2 2 2 2 3 3 2 3" xfId="17670"/>
    <cellStyle name="Normal 5 2 2 2 2 3 3 3" xfId="7080"/>
    <cellStyle name="Normal 5 2 2 2 2 3 3 3 2" xfId="17672"/>
    <cellStyle name="Normal 5 2 2 2 2 3 3 4" xfId="17669"/>
    <cellStyle name="Normal 5 2 2 2 2 3 4" xfId="3207"/>
    <cellStyle name="Normal 5 2 2 2 2 3 4 2" xfId="8489"/>
    <cellStyle name="Normal 5 2 2 2 2 3 4 2 2" xfId="17674"/>
    <cellStyle name="Normal 5 2 2 2 2 3 4 3" xfId="17673"/>
    <cellStyle name="Normal 5 2 2 2 2 3 5" xfId="5848"/>
    <cellStyle name="Normal 5 2 2 2 2 3 5 2" xfId="17675"/>
    <cellStyle name="Normal 5 2 2 2 2 3 6" xfId="17660"/>
    <cellStyle name="Normal 5 2 2 2 2 4" xfId="918"/>
    <cellStyle name="Normal 5 2 2 2 2 4 2" xfId="2150"/>
    <cellStyle name="Normal 5 2 2 2 2 4 2 2" xfId="4792"/>
    <cellStyle name="Normal 5 2 2 2 2 4 2 2 2" xfId="10073"/>
    <cellStyle name="Normal 5 2 2 2 2 4 2 2 2 2" xfId="17679"/>
    <cellStyle name="Normal 5 2 2 2 2 4 2 2 3" xfId="17678"/>
    <cellStyle name="Normal 5 2 2 2 2 4 2 3" xfId="7432"/>
    <cellStyle name="Normal 5 2 2 2 2 4 2 3 2" xfId="17680"/>
    <cellStyle name="Normal 5 2 2 2 2 4 2 4" xfId="17677"/>
    <cellStyle name="Normal 5 2 2 2 2 4 3" xfId="3560"/>
    <cellStyle name="Normal 5 2 2 2 2 4 3 2" xfId="8841"/>
    <cellStyle name="Normal 5 2 2 2 2 4 3 2 2" xfId="17682"/>
    <cellStyle name="Normal 5 2 2 2 2 4 3 3" xfId="17681"/>
    <cellStyle name="Normal 5 2 2 2 2 4 4" xfId="6200"/>
    <cellStyle name="Normal 5 2 2 2 2 4 4 2" xfId="17683"/>
    <cellStyle name="Normal 5 2 2 2 2 4 5" xfId="17676"/>
    <cellStyle name="Normal 5 2 2 2 2 5" xfId="1446"/>
    <cellStyle name="Normal 5 2 2 2 2 5 2" xfId="4088"/>
    <cellStyle name="Normal 5 2 2 2 2 5 2 2" xfId="9369"/>
    <cellStyle name="Normal 5 2 2 2 2 5 2 2 2" xfId="17686"/>
    <cellStyle name="Normal 5 2 2 2 2 5 2 3" xfId="17685"/>
    <cellStyle name="Normal 5 2 2 2 2 5 3" xfId="6728"/>
    <cellStyle name="Normal 5 2 2 2 2 5 3 2" xfId="17687"/>
    <cellStyle name="Normal 5 2 2 2 2 5 4" xfId="17684"/>
    <cellStyle name="Normal 5 2 2 2 2 6" xfId="2678"/>
    <cellStyle name="Normal 5 2 2 2 2 6 2" xfId="5320"/>
    <cellStyle name="Normal 5 2 2 2 2 6 2 2" xfId="10601"/>
    <cellStyle name="Normal 5 2 2 2 2 6 2 2 2" xfId="17690"/>
    <cellStyle name="Normal 5 2 2 2 2 6 2 3" xfId="17689"/>
    <cellStyle name="Normal 5 2 2 2 2 6 3" xfId="7960"/>
    <cellStyle name="Normal 5 2 2 2 2 6 3 2" xfId="17691"/>
    <cellStyle name="Normal 5 2 2 2 2 6 4" xfId="17688"/>
    <cellStyle name="Normal 5 2 2 2 2 7" xfId="2855"/>
    <cellStyle name="Normal 5 2 2 2 2 7 2" xfId="8137"/>
    <cellStyle name="Normal 5 2 2 2 2 7 2 2" xfId="17693"/>
    <cellStyle name="Normal 5 2 2 2 2 7 3" xfId="17692"/>
    <cellStyle name="Normal 5 2 2 2 2 8" xfId="5496"/>
    <cellStyle name="Normal 5 2 2 2 2 8 2" xfId="17694"/>
    <cellStyle name="Normal 5 2 2 2 2 9" xfId="17635"/>
    <cellStyle name="Normal 5 2 2 2 3" xfId="306"/>
    <cellStyle name="Normal 5 2 2 2 3 2" xfId="655"/>
    <cellStyle name="Normal 5 2 2 2 3 2 2" xfId="1887"/>
    <cellStyle name="Normal 5 2 2 2 3 2 2 2" xfId="4529"/>
    <cellStyle name="Normal 5 2 2 2 3 2 2 2 2" xfId="9810"/>
    <cellStyle name="Normal 5 2 2 2 3 2 2 2 2 2" xfId="17699"/>
    <cellStyle name="Normal 5 2 2 2 3 2 2 2 3" xfId="17698"/>
    <cellStyle name="Normal 5 2 2 2 3 2 2 3" xfId="7169"/>
    <cellStyle name="Normal 5 2 2 2 3 2 2 3 2" xfId="17700"/>
    <cellStyle name="Normal 5 2 2 2 3 2 2 4" xfId="17697"/>
    <cellStyle name="Normal 5 2 2 2 3 2 3" xfId="3297"/>
    <cellStyle name="Normal 5 2 2 2 3 2 3 2" xfId="8578"/>
    <cellStyle name="Normal 5 2 2 2 3 2 3 2 2" xfId="17702"/>
    <cellStyle name="Normal 5 2 2 2 3 2 3 3" xfId="17701"/>
    <cellStyle name="Normal 5 2 2 2 3 2 4" xfId="5937"/>
    <cellStyle name="Normal 5 2 2 2 3 2 4 2" xfId="17703"/>
    <cellStyle name="Normal 5 2 2 2 3 2 5" xfId="17696"/>
    <cellStyle name="Normal 5 2 2 2 3 3" xfId="1007"/>
    <cellStyle name="Normal 5 2 2 2 3 3 2" xfId="2239"/>
    <cellStyle name="Normal 5 2 2 2 3 3 2 2" xfId="4881"/>
    <cellStyle name="Normal 5 2 2 2 3 3 2 2 2" xfId="10162"/>
    <cellStyle name="Normal 5 2 2 2 3 3 2 2 2 2" xfId="17707"/>
    <cellStyle name="Normal 5 2 2 2 3 3 2 2 3" xfId="17706"/>
    <cellStyle name="Normal 5 2 2 2 3 3 2 3" xfId="7521"/>
    <cellStyle name="Normal 5 2 2 2 3 3 2 3 2" xfId="17708"/>
    <cellStyle name="Normal 5 2 2 2 3 3 2 4" xfId="17705"/>
    <cellStyle name="Normal 5 2 2 2 3 3 3" xfId="3649"/>
    <cellStyle name="Normal 5 2 2 2 3 3 3 2" xfId="8930"/>
    <cellStyle name="Normal 5 2 2 2 3 3 3 2 2" xfId="17710"/>
    <cellStyle name="Normal 5 2 2 2 3 3 3 3" xfId="17709"/>
    <cellStyle name="Normal 5 2 2 2 3 3 4" xfId="6289"/>
    <cellStyle name="Normal 5 2 2 2 3 3 4 2" xfId="17711"/>
    <cellStyle name="Normal 5 2 2 2 3 3 5" xfId="17704"/>
    <cellStyle name="Normal 5 2 2 2 3 4" xfId="1535"/>
    <cellStyle name="Normal 5 2 2 2 3 4 2" xfId="4177"/>
    <cellStyle name="Normal 5 2 2 2 3 4 2 2" xfId="9458"/>
    <cellStyle name="Normal 5 2 2 2 3 4 2 2 2" xfId="17714"/>
    <cellStyle name="Normal 5 2 2 2 3 4 2 3" xfId="17713"/>
    <cellStyle name="Normal 5 2 2 2 3 4 3" xfId="6817"/>
    <cellStyle name="Normal 5 2 2 2 3 4 3 2" xfId="17715"/>
    <cellStyle name="Normal 5 2 2 2 3 4 4" xfId="17712"/>
    <cellStyle name="Normal 5 2 2 2 3 5" xfId="2944"/>
    <cellStyle name="Normal 5 2 2 2 3 5 2" xfId="8226"/>
    <cellStyle name="Normal 5 2 2 2 3 5 2 2" xfId="17717"/>
    <cellStyle name="Normal 5 2 2 2 3 5 3" xfId="17716"/>
    <cellStyle name="Normal 5 2 2 2 3 6" xfId="5585"/>
    <cellStyle name="Normal 5 2 2 2 3 6 2" xfId="17718"/>
    <cellStyle name="Normal 5 2 2 2 3 7" xfId="17695"/>
    <cellStyle name="Normal 5 2 2 2 4" xfId="482"/>
    <cellStyle name="Normal 5 2 2 2 4 2" xfId="1185"/>
    <cellStyle name="Normal 5 2 2 2 4 2 2" xfId="2417"/>
    <cellStyle name="Normal 5 2 2 2 4 2 2 2" xfId="5059"/>
    <cellStyle name="Normal 5 2 2 2 4 2 2 2 2" xfId="10340"/>
    <cellStyle name="Normal 5 2 2 2 4 2 2 2 2 2" xfId="17723"/>
    <cellStyle name="Normal 5 2 2 2 4 2 2 2 3" xfId="17722"/>
    <cellStyle name="Normal 5 2 2 2 4 2 2 3" xfId="7699"/>
    <cellStyle name="Normal 5 2 2 2 4 2 2 3 2" xfId="17724"/>
    <cellStyle name="Normal 5 2 2 2 4 2 2 4" xfId="17721"/>
    <cellStyle name="Normal 5 2 2 2 4 2 3" xfId="3827"/>
    <cellStyle name="Normal 5 2 2 2 4 2 3 2" xfId="9108"/>
    <cellStyle name="Normal 5 2 2 2 4 2 3 2 2" xfId="17726"/>
    <cellStyle name="Normal 5 2 2 2 4 2 3 3" xfId="17725"/>
    <cellStyle name="Normal 5 2 2 2 4 2 4" xfId="6467"/>
    <cellStyle name="Normal 5 2 2 2 4 2 4 2" xfId="17727"/>
    <cellStyle name="Normal 5 2 2 2 4 2 5" xfId="17720"/>
    <cellStyle name="Normal 5 2 2 2 4 3" xfId="1713"/>
    <cellStyle name="Normal 5 2 2 2 4 3 2" xfId="4355"/>
    <cellStyle name="Normal 5 2 2 2 4 3 2 2" xfId="9636"/>
    <cellStyle name="Normal 5 2 2 2 4 3 2 2 2" xfId="17730"/>
    <cellStyle name="Normal 5 2 2 2 4 3 2 3" xfId="17729"/>
    <cellStyle name="Normal 5 2 2 2 4 3 3" xfId="6995"/>
    <cellStyle name="Normal 5 2 2 2 4 3 3 2" xfId="17731"/>
    <cellStyle name="Normal 5 2 2 2 4 3 4" xfId="17728"/>
    <cellStyle name="Normal 5 2 2 2 4 4" xfId="3122"/>
    <cellStyle name="Normal 5 2 2 2 4 4 2" xfId="8404"/>
    <cellStyle name="Normal 5 2 2 2 4 4 2 2" xfId="17733"/>
    <cellStyle name="Normal 5 2 2 2 4 4 3" xfId="17732"/>
    <cellStyle name="Normal 5 2 2 2 4 5" xfId="5763"/>
    <cellStyle name="Normal 5 2 2 2 4 5 2" xfId="17734"/>
    <cellStyle name="Normal 5 2 2 2 4 6" xfId="17719"/>
    <cellStyle name="Normal 5 2 2 2 5" xfId="833"/>
    <cellStyle name="Normal 5 2 2 2 5 2" xfId="2065"/>
    <cellStyle name="Normal 5 2 2 2 5 2 2" xfId="4707"/>
    <cellStyle name="Normal 5 2 2 2 5 2 2 2" xfId="9988"/>
    <cellStyle name="Normal 5 2 2 2 5 2 2 2 2" xfId="17738"/>
    <cellStyle name="Normal 5 2 2 2 5 2 2 3" xfId="17737"/>
    <cellStyle name="Normal 5 2 2 2 5 2 3" xfId="7347"/>
    <cellStyle name="Normal 5 2 2 2 5 2 3 2" xfId="17739"/>
    <cellStyle name="Normal 5 2 2 2 5 2 4" xfId="17736"/>
    <cellStyle name="Normal 5 2 2 2 5 3" xfId="3475"/>
    <cellStyle name="Normal 5 2 2 2 5 3 2" xfId="8756"/>
    <cellStyle name="Normal 5 2 2 2 5 3 2 2" xfId="17741"/>
    <cellStyle name="Normal 5 2 2 2 5 3 3" xfId="17740"/>
    <cellStyle name="Normal 5 2 2 2 5 4" xfId="6115"/>
    <cellStyle name="Normal 5 2 2 2 5 4 2" xfId="17742"/>
    <cellStyle name="Normal 5 2 2 2 5 5" xfId="17735"/>
    <cellStyle name="Normal 5 2 2 2 6" xfId="1359"/>
    <cellStyle name="Normal 5 2 2 2 6 2" xfId="4001"/>
    <cellStyle name="Normal 5 2 2 2 6 2 2" xfId="9282"/>
    <cellStyle name="Normal 5 2 2 2 6 2 2 2" xfId="17745"/>
    <cellStyle name="Normal 5 2 2 2 6 2 3" xfId="17744"/>
    <cellStyle name="Normal 5 2 2 2 6 3" xfId="6641"/>
    <cellStyle name="Normal 5 2 2 2 6 3 2" xfId="17746"/>
    <cellStyle name="Normal 5 2 2 2 6 4" xfId="17743"/>
    <cellStyle name="Normal 5 2 2 2 7" xfId="2591"/>
    <cellStyle name="Normal 5 2 2 2 7 2" xfId="5233"/>
    <cellStyle name="Normal 5 2 2 2 7 2 2" xfId="10514"/>
    <cellStyle name="Normal 5 2 2 2 7 2 2 2" xfId="17749"/>
    <cellStyle name="Normal 5 2 2 2 7 2 3" xfId="17748"/>
    <cellStyle name="Normal 5 2 2 2 7 3" xfId="7873"/>
    <cellStyle name="Normal 5 2 2 2 7 3 2" xfId="17750"/>
    <cellStyle name="Normal 5 2 2 2 7 4" xfId="17747"/>
    <cellStyle name="Normal 5 2 2 2 8" xfId="2770"/>
    <cellStyle name="Normal 5 2 2 2 8 2" xfId="8052"/>
    <cellStyle name="Normal 5 2 2 2 8 2 2" xfId="17752"/>
    <cellStyle name="Normal 5 2 2 2 8 3" xfId="17751"/>
    <cellStyle name="Normal 5 2 2 2 9" xfId="5411"/>
    <cellStyle name="Normal 5 2 2 2 9 2" xfId="17753"/>
    <cellStyle name="Normal 5 2 2 3" xfId="142"/>
    <cellStyle name="Normal 5 2 2 3 10" xfId="17754"/>
    <cellStyle name="Normal 5 2 2 3 2" xfId="225"/>
    <cellStyle name="Normal 5 2 2 3 2 2" xfId="409"/>
    <cellStyle name="Normal 5 2 2 3 2 2 2" xfId="758"/>
    <cellStyle name="Normal 5 2 2 3 2 2 2 2" xfId="1990"/>
    <cellStyle name="Normal 5 2 2 3 2 2 2 2 2" xfId="4632"/>
    <cellStyle name="Normal 5 2 2 3 2 2 2 2 2 2" xfId="9913"/>
    <cellStyle name="Normal 5 2 2 3 2 2 2 2 2 2 2" xfId="17760"/>
    <cellStyle name="Normal 5 2 2 3 2 2 2 2 2 3" xfId="17759"/>
    <cellStyle name="Normal 5 2 2 3 2 2 2 2 3" xfId="7272"/>
    <cellStyle name="Normal 5 2 2 3 2 2 2 2 3 2" xfId="17761"/>
    <cellStyle name="Normal 5 2 2 3 2 2 2 2 4" xfId="17758"/>
    <cellStyle name="Normal 5 2 2 3 2 2 2 3" xfId="3400"/>
    <cellStyle name="Normal 5 2 2 3 2 2 2 3 2" xfId="8681"/>
    <cellStyle name="Normal 5 2 2 3 2 2 2 3 2 2" xfId="17763"/>
    <cellStyle name="Normal 5 2 2 3 2 2 2 3 3" xfId="17762"/>
    <cellStyle name="Normal 5 2 2 3 2 2 2 4" xfId="6040"/>
    <cellStyle name="Normal 5 2 2 3 2 2 2 4 2" xfId="17764"/>
    <cellStyle name="Normal 5 2 2 3 2 2 2 5" xfId="17757"/>
    <cellStyle name="Normal 5 2 2 3 2 2 3" xfId="1110"/>
    <cellStyle name="Normal 5 2 2 3 2 2 3 2" xfId="2342"/>
    <cellStyle name="Normal 5 2 2 3 2 2 3 2 2" xfId="4984"/>
    <cellStyle name="Normal 5 2 2 3 2 2 3 2 2 2" xfId="10265"/>
    <cellStyle name="Normal 5 2 2 3 2 2 3 2 2 2 2" xfId="17768"/>
    <cellStyle name="Normal 5 2 2 3 2 2 3 2 2 3" xfId="17767"/>
    <cellStyle name="Normal 5 2 2 3 2 2 3 2 3" xfId="7624"/>
    <cellStyle name="Normal 5 2 2 3 2 2 3 2 3 2" xfId="17769"/>
    <cellStyle name="Normal 5 2 2 3 2 2 3 2 4" xfId="17766"/>
    <cellStyle name="Normal 5 2 2 3 2 2 3 3" xfId="3752"/>
    <cellStyle name="Normal 5 2 2 3 2 2 3 3 2" xfId="9033"/>
    <cellStyle name="Normal 5 2 2 3 2 2 3 3 2 2" xfId="17771"/>
    <cellStyle name="Normal 5 2 2 3 2 2 3 3 3" xfId="17770"/>
    <cellStyle name="Normal 5 2 2 3 2 2 3 4" xfId="6392"/>
    <cellStyle name="Normal 5 2 2 3 2 2 3 4 2" xfId="17772"/>
    <cellStyle name="Normal 5 2 2 3 2 2 3 5" xfId="17765"/>
    <cellStyle name="Normal 5 2 2 3 2 2 4" xfId="1638"/>
    <cellStyle name="Normal 5 2 2 3 2 2 4 2" xfId="4280"/>
    <cellStyle name="Normal 5 2 2 3 2 2 4 2 2" xfId="9561"/>
    <cellStyle name="Normal 5 2 2 3 2 2 4 2 2 2" xfId="17775"/>
    <cellStyle name="Normal 5 2 2 3 2 2 4 2 3" xfId="17774"/>
    <cellStyle name="Normal 5 2 2 3 2 2 4 3" xfId="6920"/>
    <cellStyle name="Normal 5 2 2 3 2 2 4 3 2" xfId="17776"/>
    <cellStyle name="Normal 5 2 2 3 2 2 4 4" xfId="17773"/>
    <cellStyle name="Normal 5 2 2 3 2 2 5" xfId="3047"/>
    <cellStyle name="Normal 5 2 2 3 2 2 5 2" xfId="8329"/>
    <cellStyle name="Normal 5 2 2 3 2 2 5 2 2" xfId="17778"/>
    <cellStyle name="Normal 5 2 2 3 2 2 5 3" xfId="17777"/>
    <cellStyle name="Normal 5 2 2 3 2 2 6" xfId="5688"/>
    <cellStyle name="Normal 5 2 2 3 2 2 6 2" xfId="17779"/>
    <cellStyle name="Normal 5 2 2 3 2 2 7" xfId="17756"/>
    <cellStyle name="Normal 5 2 2 3 2 3" xfId="581"/>
    <cellStyle name="Normal 5 2 2 3 2 3 2" xfId="1286"/>
    <cellStyle name="Normal 5 2 2 3 2 3 2 2" xfId="2518"/>
    <cellStyle name="Normal 5 2 2 3 2 3 2 2 2" xfId="5160"/>
    <cellStyle name="Normal 5 2 2 3 2 3 2 2 2 2" xfId="10441"/>
    <cellStyle name="Normal 5 2 2 3 2 3 2 2 2 2 2" xfId="17784"/>
    <cellStyle name="Normal 5 2 2 3 2 3 2 2 2 3" xfId="17783"/>
    <cellStyle name="Normal 5 2 2 3 2 3 2 2 3" xfId="7800"/>
    <cellStyle name="Normal 5 2 2 3 2 3 2 2 3 2" xfId="17785"/>
    <cellStyle name="Normal 5 2 2 3 2 3 2 2 4" xfId="17782"/>
    <cellStyle name="Normal 5 2 2 3 2 3 2 3" xfId="3928"/>
    <cellStyle name="Normal 5 2 2 3 2 3 2 3 2" xfId="9209"/>
    <cellStyle name="Normal 5 2 2 3 2 3 2 3 2 2" xfId="17787"/>
    <cellStyle name="Normal 5 2 2 3 2 3 2 3 3" xfId="17786"/>
    <cellStyle name="Normal 5 2 2 3 2 3 2 4" xfId="6568"/>
    <cellStyle name="Normal 5 2 2 3 2 3 2 4 2" xfId="17788"/>
    <cellStyle name="Normal 5 2 2 3 2 3 2 5" xfId="17781"/>
    <cellStyle name="Normal 5 2 2 3 2 3 3" xfId="1814"/>
    <cellStyle name="Normal 5 2 2 3 2 3 3 2" xfId="4456"/>
    <cellStyle name="Normal 5 2 2 3 2 3 3 2 2" xfId="9737"/>
    <cellStyle name="Normal 5 2 2 3 2 3 3 2 2 2" xfId="17791"/>
    <cellStyle name="Normal 5 2 2 3 2 3 3 2 3" xfId="17790"/>
    <cellStyle name="Normal 5 2 2 3 2 3 3 3" xfId="7096"/>
    <cellStyle name="Normal 5 2 2 3 2 3 3 3 2" xfId="17792"/>
    <cellStyle name="Normal 5 2 2 3 2 3 3 4" xfId="17789"/>
    <cellStyle name="Normal 5 2 2 3 2 3 4" xfId="3223"/>
    <cellStyle name="Normal 5 2 2 3 2 3 4 2" xfId="8505"/>
    <cellStyle name="Normal 5 2 2 3 2 3 4 2 2" xfId="17794"/>
    <cellStyle name="Normal 5 2 2 3 2 3 4 3" xfId="17793"/>
    <cellStyle name="Normal 5 2 2 3 2 3 5" xfId="5864"/>
    <cellStyle name="Normal 5 2 2 3 2 3 5 2" xfId="17795"/>
    <cellStyle name="Normal 5 2 2 3 2 3 6" xfId="17780"/>
    <cellStyle name="Normal 5 2 2 3 2 4" xfId="934"/>
    <cellStyle name="Normal 5 2 2 3 2 4 2" xfId="2166"/>
    <cellStyle name="Normal 5 2 2 3 2 4 2 2" xfId="4808"/>
    <cellStyle name="Normal 5 2 2 3 2 4 2 2 2" xfId="10089"/>
    <cellStyle name="Normal 5 2 2 3 2 4 2 2 2 2" xfId="17799"/>
    <cellStyle name="Normal 5 2 2 3 2 4 2 2 3" xfId="17798"/>
    <cellStyle name="Normal 5 2 2 3 2 4 2 3" xfId="7448"/>
    <cellStyle name="Normal 5 2 2 3 2 4 2 3 2" xfId="17800"/>
    <cellStyle name="Normal 5 2 2 3 2 4 2 4" xfId="17797"/>
    <cellStyle name="Normal 5 2 2 3 2 4 3" xfId="3576"/>
    <cellStyle name="Normal 5 2 2 3 2 4 3 2" xfId="8857"/>
    <cellStyle name="Normal 5 2 2 3 2 4 3 2 2" xfId="17802"/>
    <cellStyle name="Normal 5 2 2 3 2 4 3 3" xfId="17801"/>
    <cellStyle name="Normal 5 2 2 3 2 4 4" xfId="6216"/>
    <cellStyle name="Normal 5 2 2 3 2 4 4 2" xfId="17803"/>
    <cellStyle name="Normal 5 2 2 3 2 4 5" xfId="17796"/>
    <cellStyle name="Normal 5 2 2 3 2 5" xfId="1462"/>
    <cellStyle name="Normal 5 2 2 3 2 5 2" xfId="4104"/>
    <cellStyle name="Normal 5 2 2 3 2 5 2 2" xfId="9385"/>
    <cellStyle name="Normal 5 2 2 3 2 5 2 2 2" xfId="17806"/>
    <cellStyle name="Normal 5 2 2 3 2 5 2 3" xfId="17805"/>
    <cellStyle name="Normal 5 2 2 3 2 5 3" xfId="6744"/>
    <cellStyle name="Normal 5 2 2 3 2 5 3 2" xfId="17807"/>
    <cellStyle name="Normal 5 2 2 3 2 5 4" xfId="17804"/>
    <cellStyle name="Normal 5 2 2 3 2 6" xfId="2694"/>
    <cellStyle name="Normal 5 2 2 3 2 6 2" xfId="5336"/>
    <cellStyle name="Normal 5 2 2 3 2 6 2 2" xfId="10617"/>
    <cellStyle name="Normal 5 2 2 3 2 6 2 2 2" xfId="17810"/>
    <cellStyle name="Normal 5 2 2 3 2 6 2 3" xfId="17809"/>
    <cellStyle name="Normal 5 2 2 3 2 6 3" xfId="7976"/>
    <cellStyle name="Normal 5 2 2 3 2 6 3 2" xfId="17811"/>
    <cellStyle name="Normal 5 2 2 3 2 6 4" xfId="17808"/>
    <cellStyle name="Normal 5 2 2 3 2 7" xfId="2871"/>
    <cellStyle name="Normal 5 2 2 3 2 7 2" xfId="8153"/>
    <cellStyle name="Normal 5 2 2 3 2 7 2 2" xfId="17813"/>
    <cellStyle name="Normal 5 2 2 3 2 7 3" xfId="17812"/>
    <cellStyle name="Normal 5 2 2 3 2 8" xfId="5512"/>
    <cellStyle name="Normal 5 2 2 3 2 8 2" xfId="17814"/>
    <cellStyle name="Normal 5 2 2 3 2 9" xfId="17755"/>
    <cellStyle name="Normal 5 2 2 3 3" xfId="322"/>
    <cellStyle name="Normal 5 2 2 3 3 2" xfId="671"/>
    <cellStyle name="Normal 5 2 2 3 3 2 2" xfId="1903"/>
    <cellStyle name="Normal 5 2 2 3 3 2 2 2" xfId="4545"/>
    <cellStyle name="Normal 5 2 2 3 3 2 2 2 2" xfId="9826"/>
    <cellStyle name="Normal 5 2 2 3 3 2 2 2 2 2" xfId="17819"/>
    <cellStyle name="Normal 5 2 2 3 3 2 2 2 3" xfId="17818"/>
    <cellStyle name="Normal 5 2 2 3 3 2 2 3" xfId="7185"/>
    <cellStyle name="Normal 5 2 2 3 3 2 2 3 2" xfId="17820"/>
    <cellStyle name="Normal 5 2 2 3 3 2 2 4" xfId="17817"/>
    <cellStyle name="Normal 5 2 2 3 3 2 3" xfId="3313"/>
    <cellStyle name="Normal 5 2 2 3 3 2 3 2" xfId="8594"/>
    <cellStyle name="Normal 5 2 2 3 3 2 3 2 2" xfId="17822"/>
    <cellStyle name="Normal 5 2 2 3 3 2 3 3" xfId="17821"/>
    <cellStyle name="Normal 5 2 2 3 3 2 4" xfId="5953"/>
    <cellStyle name="Normal 5 2 2 3 3 2 4 2" xfId="17823"/>
    <cellStyle name="Normal 5 2 2 3 3 2 5" xfId="17816"/>
    <cellStyle name="Normal 5 2 2 3 3 3" xfId="1023"/>
    <cellStyle name="Normal 5 2 2 3 3 3 2" xfId="2255"/>
    <cellStyle name="Normal 5 2 2 3 3 3 2 2" xfId="4897"/>
    <cellStyle name="Normal 5 2 2 3 3 3 2 2 2" xfId="10178"/>
    <cellStyle name="Normal 5 2 2 3 3 3 2 2 2 2" xfId="17827"/>
    <cellStyle name="Normal 5 2 2 3 3 3 2 2 3" xfId="17826"/>
    <cellStyle name="Normal 5 2 2 3 3 3 2 3" xfId="7537"/>
    <cellStyle name="Normal 5 2 2 3 3 3 2 3 2" xfId="17828"/>
    <cellStyle name="Normal 5 2 2 3 3 3 2 4" xfId="17825"/>
    <cellStyle name="Normal 5 2 2 3 3 3 3" xfId="3665"/>
    <cellStyle name="Normal 5 2 2 3 3 3 3 2" xfId="8946"/>
    <cellStyle name="Normal 5 2 2 3 3 3 3 2 2" xfId="17830"/>
    <cellStyle name="Normal 5 2 2 3 3 3 3 3" xfId="17829"/>
    <cellStyle name="Normal 5 2 2 3 3 3 4" xfId="6305"/>
    <cellStyle name="Normal 5 2 2 3 3 3 4 2" xfId="17831"/>
    <cellStyle name="Normal 5 2 2 3 3 3 5" xfId="17824"/>
    <cellStyle name="Normal 5 2 2 3 3 4" xfId="1551"/>
    <cellStyle name="Normal 5 2 2 3 3 4 2" xfId="4193"/>
    <cellStyle name="Normal 5 2 2 3 3 4 2 2" xfId="9474"/>
    <cellStyle name="Normal 5 2 2 3 3 4 2 2 2" xfId="17834"/>
    <cellStyle name="Normal 5 2 2 3 3 4 2 3" xfId="17833"/>
    <cellStyle name="Normal 5 2 2 3 3 4 3" xfId="6833"/>
    <cellStyle name="Normal 5 2 2 3 3 4 3 2" xfId="17835"/>
    <cellStyle name="Normal 5 2 2 3 3 4 4" xfId="17832"/>
    <cellStyle name="Normal 5 2 2 3 3 5" xfId="2960"/>
    <cellStyle name="Normal 5 2 2 3 3 5 2" xfId="8242"/>
    <cellStyle name="Normal 5 2 2 3 3 5 2 2" xfId="17837"/>
    <cellStyle name="Normal 5 2 2 3 3 5 3" xfId="17836"/>
    <cellStyle name="Normal 5 2 2 3 3 6" xfId="5601"/>
    <cellStyle name="Normal 5 2 2 3 3 6 2" xfId="17838"/>
    <cellStyle name="Normal 5 2 2 3 3 7" xfId="17815"/>
    <cellStyle name="Normal 5 2 2 3 4" xfId="496"/>
    <cellStyle name="Normal 5 2 2 3 4 2" xfId="1199"/>
    <cellStyle name="Normal 5 2 2 3 4 2 2" xfId="2431"/>
    <cellStyle name="Normal 5 2 2 3 4 2 2 2" xfId="5073"/>
    <cellStyle name="Normal 5 2 2 3 4 2 2 2 2" xfId="10354"/>
    <cellStyle name="Normal 5 2 2 3 4 2 2 2 2 2" xfId="17843"/>
    <cellStyle name="Normal 5 2 2 3 4 2 2 2 3" xfId="17842"/>
    <cellStyle name="Normal 5 2 2 3 4 2 2 3" xfId="7713"/>
    <cellStyle name="Normal 5 2 2 3 4 2 2 3 2" xfId="17844"/>
    <cellStyle name="Normal 5 2 2 3 4 2 2 4" xfId="17841"/>
    <cellStyle name="Normal 5 2 2 3 4 2 3" xfId="3841"/>
    <cellStyle name="Normal 5 2 2 3 4 2 3 2" xfId="9122"/>
    <cellStyle name="Normal 5 2 2 3 4 2 3 2 2" xfId="17846"/>
    <cellStyle name="Normal 5 2 2 3 4 2 3 3" xfId="17845"/>
    <cellStyle name="Normal 5 2 2 3 4 2 4" xfId="6481"/>
    <cellStyle name="Normal 5 2 2 3 4 2 4 2" xfId="17847"/>
    <cellStyle name="Normal 5 2 2 3 4 2 5" xfId="17840"/>
    <cellStyle name="Normal 5 2 2 3 4 3" xfId="1727"/>
    <cellStyle name="Normal 5 2 2 3 4 3 2" xfId="4369"/>
    <cellStyle name="Normal 5 2 2 3 4 3 2 2" xfId="9650"/>
    <cellStyle name="Normal 5 2 2 3 4 3 2 2 2" xfId="17850"/>
    <cellStyle name="Normal 5 2 2 3 4 3 2 3" xfId="17849"/>
    <cellStyle name="Normal 5 2 2 3 4 3 3" xfId="7009"/>
    <cellStyle name="Normal 5 2 2 3 4 3 3 2" xfId="17851"/>
    <cellStyle name="Normal 5 2 2 3 4 3 4" xfId="17848"/>
    <cellStyle name="Normal 5 2 2 3 4 4" xfId="3136"/>
    <cellStyle name="Normal 5 2 2 3 4 4 2" xfId="8418"/>
    <cellStyle name="Normal 5 2 2 3 4 4 2 2" xfId="17853"/>
    <cellStyle name="Normal 5 2 2 3 4 4 3" xfId="17852"/>
    <cellStyle name="Normal 5 2 2 3 4 5" xfId="5777"/>
    <cellStyle name="Normal 5 2 2 3 4 5 2" xfId="17854"/>
    <cellStyle name="Normal 5 2 2 3 4 6" xfId="17839"/>
    <cellStyle name="Normal 5 2 2 3 5" xfId="847"/>
    <cellStyle name="Normal 5 2 2 3 5 2" xfId="2079"/>
    <cellStyle name="Normal 5 2 2 3 5 2 2" xfId="4721"/>
    <cellStyle name="Normal 5 2 2 3 5 2 2 2" xfId="10002"/>
    <cellStyle name="Normal 5 2 2 3 5 2 2 2 2" xfId="17858"/>
    <cellStyle name="Normal 5 2 2 3 5 2 2 3" xfId="17857"/>
    <cellStyle name="Normal 5 2 2 3 5 2 3" xfId="7361"/>
    <cellStyle name="Normal 5 2 2 3 5 2 3 2" xfId="17859"/>
    <cellStyle name="Normal 5 2 2 3 5 2 4" xfId="17856"/>
    <cellStyle name="Normal 5 2 2 3 5 3" xfId="3489"/>
    <cellStyle name="Normal 5 2 2 3 5 3 2" xfId="8770"/>
    <cellStyle name="Normal 5 2 2 3 5 3 2 2" xfId="17861"/>
    <cellStyle name="Normal 5 2 2 3 5 3 3" xfId="17860"/>
    <cellStyle name="Normal 5 2 2 3 5 4" xfId="6129"/>
    <cellStyle name="Normal 5 2 2 3 5 4 2" xfId="17862"/>
    <cellStyle name="Normal 5 2 2 3 5 5" xfId="17855"/>
    <cellStyle name="Normal 5 2 2 3 6" xfId="1375"/>
    <cellStyle name="Normal 5 2 2 3 6 2" xfId="4017"/>
    <cellStyle name="Normal 5 2 2 3 6 2 2" xfId="9298"/>
    <cellStyle name="Normal 5 2 2 3 6 2 2 2" xfId="17865"/>
    <cellStyle name="Normal 5 2 2 3 6 2 3" xfId="17864"/>
    <cellStyle name="Normal 5 2 2 3 6 3" xfId="6657"/>
    <cellStyle name="Normal 5 2 2 3 6 3 2" xfId="17866"/>
    <cellStyle name="Normal 5 2 2 3 6 4" xfId="17863"/>
    <cellStyle name="Normal 5 2 2 3 7" xfId="2607"/>
    <cellStyle name="Normal 5 2 2 3 7 2" xfId="5249"/>
    <cellStyle name="Normal 5 2 2 3 7 2 2" xfId="10530"/>
    <cellStyle name="Normal 5 2 2 3 7 2 2 2" xfId="17869"/>
    <cellStyle name="Normal 5 2 2 3 7 2 3" xfId="17868"/>
    <cellStyle name="Normal 5 2 2 3 7 3" xfId="7889"/>
    <cellStyle name="Normal 5 2 2 3 7 3 2" xfId="17870"/>
    <cellStyle name="Normal 5 2 2 3 7 4" xfId="17867"/>
    <cellStyle name="Normal 5 2 2 3 8" xfId="2784"/>
    <cellStyle name="Normal 5 2 2 3 8 2" xfId="8066"/>
    <cellStyle name="Normal 5 2 2 3 8 2 2" xfId="17872"/>
    <cellStyle name="Normal 5 2 2 3 8 3" xfId="17871"/>
    <cellStyle name="Normal 5 2 2 3 9" xfId="5425"/>
    <cellStyle name="Normal 5 2 2 3 9 2" xfId="17873"/>
    <cellStyle name="Normal 5 2 2 4" xfId="194"/>
    <cellStyle name="Normal 5 2 2 4 2" xfId="379"/>
    <cellStyle name="Normal 5 2 2 4 2 2" xfId="728"/>
    <cellStyle name="Normal 5 2 2 4 2 2 2" xfId="1960"/>
    <cellStyle name="Normal 5 2 2 4 2 2 2 2" xfId="4602"/>
    <cellStyle name="Normal 5 2 2 4 2 2 2 2 2" xfId="9883"/>
    <cellStyle name="Normal 5 2 2 4 2 2 2 2 2 2" xfId="17879"/>
    <cellStyle name="Normal 5 2 2 4 2 2 2 2 3" xfId="17878"/>
    <cellStyle name="Normal 5 2 2 4 2 2 2 3" xfId="7242"/>
    <cellStyle name="Normal 5 2 2 4 2 2 2 3 2" xfId="17880"/>
    <cellStyle name="Normal 5 2 2 4 2 2 2 4" xfId="17877"/>
    <cellStyle name="Normal 5 2 2 4 2 2 3" xfId="3370"/>
    <cellStyle name="Normal 5 2 2 4 2 2 3 2" xfId="8651"/>
    <cellStyle name="Normal 5 2 2 4 2 2 3 2 2" xfId="17882"/>
    <cellStyle name="Normal 5 2 2 4 2 2 3 3" xfId="17881"/>
    <cellStyle name="Normal 5 2 2 4 2 2 4" xfId="6010"/>
    <cellStyle name="Normal 5 2 2 4 2 2 4 2" xfId="17883"/>
    <cellStyle name="Normal 5 2 2 4 2 2 5" xfId="17876"/>
    <cellStyle name="Normal 5 2 2 4 2 3" xfId="1080"/>
    <cellStyle name="Normal 5 2 2 4 2 3 2" xfId="2312"/>
    <cellStyle name="Normal 5 2 2 4 2 3 2 2" xfId="4954"/>
    <cellStyle name="Normal 5 2 2 4 2 3 2 2 2" xfId="10235"/>
    <cellStyle name="Normal 5 2 2 4 2 3 2 2 2 2" xfId="17887"/>
    <cellStyle name="Normal 5 2 2 4 2 3 2 2 3" xfId="17886"/>
    <cellStyle name="Normal 5 2 2 4 2 3 2 3" xfId="7594"/>
    <cellStyle name="Normal 5 2 2 4 2 3 2 3 2" xfId="17888"/>
    <cellStyle name="Normal 5 2 2 4 2 3 2 4" xfId="17885"/>
    <cellStyle name="Normal 5 2 2 4 2 3 3" xfId="3722"/>
    <cellStyle name="Normal 5 2 2 4 2 3 3 2" xfId="9003"/>
    <cellStyle name="Normal 5 2 2 4 2 3 3 2 2" xfId="17890"/>
    <cellStyle name="Normal 5 2 2 4 2 3 3 3" xfId="17889"/>
    <cellStyle name="Normal 5 2 2 4 2 3 4" xfId="6362"/>
    <cellStyle name="Normal 5 2 2 4 2 3 4 2" xfId="17891"/>
    <cellStyle name="Normal 5 2 2 4 2 3 5" xfId="17884"/>
    <cellStyle name="Normal 5 2 2 4 2 4" xfId="1608"/>
    <cellStyle name="Normal 5 2 2 4 2 4 2" xfId="4250"/>
    <cellStyle name="Normal 5 2 2 4 2 4 2 2" xfId="9531"/>
    <cellStyle name="Normal 5 2 2 4 2 4 2 2 2" xfId="17894"/>
    <cellStyle name="Normal 5 2 2 4 2 4 2 3" xfId="17893"/>
    <cellStyle name="Normal 5 2 2 4 2 4 3" xfId="6890"/>
    <cellStyle name="Normal 5 2 2 4 2 4 3 2" xfId="17895"/>
    <cellStyle name="Normal 5 2 2 4 2 4 4" xfId="17892"/>
    <cellStyle name="Normal 5 2 2 4 2 5" xfId="3017"/>
    <cellStyle name="Normal 5 2 2 4 2 5 2" xfId="8299"/>
    <cellStyle name="Normal 5 2 2 4 2 5 2 2" xfId="17897"/>
    <cellStyle name="Normal 5 2 2 4 2 5 3" xfId="17896"/>
    <cellStyle name="Normal 5 2 2 4 2 6" xfId="5658"/>
    <cellStyle name="Normal 5 2 2 4 2 6 2" xfId="17898"/>
    <cellStyle name="Normal 5 2 2 4 2 7" xfId="17875"/>
    <cellStyle name="Normal 5 2 2 4 3" xfId="552"/>
    <cellStyle name="Normal 5 2 2 4 3 2" xfId="1256"/>
    <cellStyle name="Normal 5 2 2 4 3 2 2" xfId="2488"/>
    <cellStyle name="Normal 5 2 2 4 3 2 2 2" xfId="5130"/>
    <cellStyle name="Normal 5 2 2 4 3 2 2 2 2" xfId="10411"/>
    <cellStyle name="Normal 5 2 2 4 3 2 2 2 2 2" xfId="17903"/>
    <cellStyle name="Normal 5 2 2 4 3 2 2 2 3" xfId="17902"/>
    <cellStyle name="Normal 5 2 2 4 3 2 2 3" xfId="7770"/>
    <cellStyle name="Normal 5 2 2 4 3 2 2 3 2" xfId="17904"/>
    <cellStyle name="Normal 5 2 2 4 3 2 2 4" xfId="17901"/>
    <cellStyle name="Normal 5 2 2 4 3 2 3" xfId="3898"/>
    <cellStyle name="Normal 5 2 2 4 3 2 3 2" xfId="9179"/>
    <cellStyle name="Normal 5 2 2 4 3 2 3 2 2" xfId="17906"/>
    <cellStyle name="Normal 5 2 2 4 3 2 3 3" xfId="17905"/>
    <cellStyle name="Normal 5 2 2 4 3 2 4" xfId="6538"/>
    <cellStyle name="Normal 5 2 2 4 3 2 4 2" xfId="17907"/>
    <cellStyle name="Normal 5 2 2 4 3 2 5" xfId="17900"/>
    <cellStyle name="Normal 5 2 2 4 3 3" xfId="1784"/>
    <cellStyle name="Normal 5 2 2 4 3 3 2" xfId="4426"/>
    <cellStyle name="Normal 5 2 2 4 3 3 2 2" xfId="9707"/>
    <cellStyle name="Normal 5 2 2 4 3 3 2 2 2" xfId="17910"/>
    <cellStyle name="Normal 5 2 2 4 3 3 2 3" xfId="17909"/>
    <cellStyle name="Normal 5 2 2 4 3 3 3" xfId="7066"/>
    <cellStyle name="Normal 5 2 2 4 3 3 3 2" xfId="17911"/>
    <cellStyle name="Normal 5 2 2 4 3 3 4" xfId="17908"/>
    <cellStyle name="Normal 5 2 2 4 3 4" xfId="3193"/>
    <cellStyle name="Normal 5 2 2 4 3 4 2" xfId="8475"/>
    <cellStyle name="Normal 5 2 2 4 3 4 2 2" xfId="17913"/>
    <cellStyle name="Normal 5 2 2 4 3 4 3" xfId="17912"/>
    <cellStyle name="Normal 5 2 2 4 3 5" xfId="5834"/>
    <cellStyle name="Normal 5 2 2 4 3 5 2" xfId="17914"/>
    <cellStyle name="Normal 5 2 2 4 3 6" xfId="17899"/>
    <cellStyle name="Normal 5 2 2 4 4" xfId="904"/>
    <cellStyle name="Normal 5 2 2 4 4 2" xfId="2136"/>
    <cellStyle name="Normal 5 2 2 4 4 2 2" xfId="4778"/>
    <cellStyle name="Normal 5 2 2 4 4 2 2 2" xfId="10059"/>
    <cellStyle name="Normal 5 2 2 4 4 2 2 2 2" xfId="17918"/>
    <cellStyle name="Normal 5 2 2 4 4 2 2 3" xfId="17917"/>
    <cellStyle name="Normal 5 2 2 4 4 2 3" xfId="7418"/>
    <cellStyle name="Normal 5 2 2 4 4 2 3 2" xfId="17919"/>
    <cellStyle name="Normal 5 2 2 4 4 2 4" xfId="17916"/>
    <cellStyle name="Normal 5 2 2 4 4 3" xfId="3546"/>
    <cellStyle name="Normal 5 2 2 4 4 3 2" xfId="8827"/>
    <cellStyle name="Normal 5 2 2 4 4 3 2 2" xfId="17921"/>
    <cellStyle name="Normal 5 2 2 4 4 3 3" xfId="17920"/>
    <cellStyle name="Normal 5 2 2 4 4 4" xfId="6186"/>
    <cellStyle name="Normal 5 2 2 4 4 4 2" xfId="17922"/>
    <cellStyle name="Normal 5 2 2 4 4 5" xfId="17915"/>
    <cellStyle name="Normal 5 2 2 4 5" xfId="1432"/>
    <cellStyle name="Normal 5 2 2 4 5 2" xfId="4074"/>
    <cellStyle name="Normal 5 2 2 4 5 2 2" xfId="9355"/>
    <cellStyle name="Normal 5 2 2 4 5 2 2 2" xfId="17925"/>
    <cellStyle name="Normal 5 2 2 4 5 2 3" xfId="17924"/>
    <cellStyle name="Normal 5 2 2 4 5 3" xfId="6714"/>
    <cellStyle name="Normal 5 2 2 4 5 3 2" xfId="17926"/>
    <cellStyle name="Normal 5 2 2 4 5 4" xfId="17923"/>
    <cellStyle name="Normal 5 2 2 4 6" xfId="2664"/>
    <cellStyle name="Normal 5 2 2 4 6 2" xfId="5306"/>
    <cellStyle name="Normal 5 2 2 4 6 2 2" xfId="10587"/>
    <cellStyle name="Normal 5 2 2 4 6 2 2 2" xfId="17929"/>
    <cellStyle name="Normal 5 2 2 4 6 2 3" xfId="17928"/>
    <cellStyle name="Normal 5 2 2 4 6 3" xfId="7946"/>
    <cellStyle name="Normal 5 2 2 4 6 3 2" xfId="17930"/>
    <cellStyle name="Normal 5 2 2 4 6 4" xfId="17927"/>
    <cellStyle name="Normal 5 2 2 4 7" xfId="2841"/>
    <cellStyle name="Normal 5 2 2 4 7 2" xfId="8123"/>
    <cellStyle name="Normal 5 2 2 4 7 2 2" xfId="17932"/>
    <cellStyle name="Normal 5 2 2 4 7 3" xfId="17931"/>
    <cellStyle name="Normal 5 2 2 4 8" xfId="5482"/>
    <cellStyle name="Normal 5 2 2 4 8 2" xfId="17933"/>
    <cellStyle name="Normal 5 2 2 4 9" xfId="17874"/>
    <cellStyle name="Normal 5 2 2 5" xfId="291"/>
    <cellStyle name="Normal 5 2 2 5 2" xfId="639"/>
    <cellStyle name="Normal 5 2 2 5 2 2" xfId="1871"/>
    <cellStyle name="Normal 5 2 2 5 2 2 2" xfId="4513"/>
    <cellStyle name="Normal 5 2 2 5 2 2 2 2" xfId="9794"/>
    <cellStyle name="Normal 5 2 2 5 2 2 2 2 2" xfId="17938"/>
    <cellStyle name="Normal 5 2 2 5 2 2 2 3" xfId="17937"/>
    <cellStyle name="Normal 5 2 2 5 2 2 3" xfId="7153"/>
    <cellStyle name="Normal 5 2 2 5 2 2 3 2" xfId="17939"/>
    <cellStyle name="Normal 5 2 2 5 2 2 4" xfId="17936"/>
    <cellStyle name="Normal 5 2 2 5 2 3" xfId="3281"/>
    <cellStyle name="Normal 5 2 2 5 2 3 2" xfId="8562"/>
    <cellStyle name="Normal 5 2 2 5 2 3 2 2" xfId="17941"/>
    <cellStyle name="Normal 5 2 2 5 2 3 3" xfId="17940"/>
    <cellStyle name="Normal 5 2 2 5 2 4" xfId="5921"/>
    <cellStyle name="Normal 5 2 2 5 2 4 2" xfId="17942"/>
    <cellStyle name="Normal 5 2 2 5 2 5" xfId="17935"/>
    <cellStyle name="Normal 5 2 2 5 3" xfId="991"/>
    <cellStyle name="Normal 5 2 2 5 3 2" xfId="2223"/>
    <cellStyle name="Normal 5 2 2 5 3 2 2" xfId="4865"/>
    <cellStyle name="Normal 5 2 2 5 3 2 2 2" xfId="10146"/>
    <cellStyle name="Normal 5 2 2 5 3 2 2 2 2" xfId="17946"/>
    <cellStyle name="Normal 5 2 2 5 3 2 2 3" xfId="17945"/>
    <cellStyle name="Normal 5 2 2 5 3 2 3" xfId="7505"/>
    <cellStyle name="Normal 5 2 2 5 3 2 3 2" xfId="17947"/>
    <cellStyle name="Normal 5 2 2 5 3 2 4" xfId="17944"/>
    <cellStyle name="Normal 5 2 2 5 3 3" xfId="3633"/>
    <cellStyle name="Normal 5 2 2 5 3 3 2" xfId="8914"/>
    <cellStyle name="Normal 5 2 2 5 3 3 2 2" xfId="17949"/>
    <cellStyle name="Normal 5 2 2 5 3 3 3" xfId="17948"/>
    <cellStyle name="Normal 5 2 2 5 3 4" xfId="6273"/>
    <cellStyle name="Normal 5 2 2 5 3 4 2" xfId="17950"/>
    <cellStyle name="Normal 5 2 2 5 3 5" xfId="17943"/>
    <cellStyle name="Normal 5 2 2 5 4" xfId="1519"/>
    <cellStyle name="Normal 5 2 2 5 4 2" xfId="4161"/>
    <cellStyle name="Normal 5 2 2 5 4 2 2" xfId="9442"/>
    <cellStyle name="Normal 5 2 2 5 4 2 2 2" xfId="17953"/>
    <cellStyle name="Normal 5 2 2 5 4 2 3" xfId="17952"/>
    <cellStyle name="Normal 5 2 2 5 4 3" xfId="6801"/>
    <cellStyle name="Normal 5 2 2 5 4 3 2" xfId="17954"/>
    <cellStyle name="Normal 5 2 2 5 4 4" xfId="17951"/>
    <cellStyle name="Normal 5 2 2 5 5" xfId="2928"/>
    <cellStyle name="Normal 5 2 2 5 5 2" xfId="8210"/>
    <cellStyle name="Normal 5 2 2 5 5 2 2" xfId="17956"/>
    <cellStyle name="Normal 5 2 2 5 5 3" xfId="17955"/>
    <cellStyle name="Normal 5 2 2 5 6" xfId="5569"/>
    <cellStyle name="Normal 5 2 2 5 6 2" xfId="17957"/>
    <cellStyle name="Normal 5 2 2 5 7" xfId="17934"/>
    <cellStyle name="Normal 5 2 2 6" xfId="466"/>
    <cellStyle name="Normal 5 2 2 6 2" xfId="1167"/>
    <cellStyle name="Normal 5 2 2 6 2 2" xfId="2399"/>
    <cellStyle name="Normal 5 2 2 6 2 2 2" xfId="5041"/>
    <cellStyle name="Normal 5 2 2 6 2 2 2 2" xfId="10322"/>
    <cellStyle name="Normal 5 2 2 6 2 2 2 2 2" xfId="17962"/>
    <cellStyle name="Normal 5 2 2 6 2 2 2 3" xfId="17961"/>
    <cellStyle name="Normal 5 2 2 6 2 2 3" xfId="7681"/>
    <cellStyle name="Normal 5 2 2 6 2 2 3 2" xfId="17963"/>
    <cellStyle name="Normal 5 2 2 6 2 2 4" xfId="17960"/>
    <cellStyle name="Normal 5 2 2 6 2 3" xfId="3809"/>
    <cellStyle name="Normal 5 2 2 6 2 3 2" xfId="9090"/>
    <cellStyle name="Normal 5 2 2 6 2 3 2 2" xfId="17965"/>
    <cellStyle name="Normal 5 2 2 6 2 3 3" xfId="17964"/>
    <cellStyle name="Normal 5 2 2 6 2 4" xfId="6449"/>
    <cellStyle name="Normal 5 2 2 6 2 4 2" xfId="17966"/>
    <cellStyle name="Normal 5 2 2 6 2 5" xfId="17959"/>
    <cellStyle name="Normal 5 2 2 6 3" xfId="1695"/>
    <cellStyle name="Normal 5 2 2 6 3 2" xfId="4337"/>
    <cellStyle name="Normal 5 2 2 6 3 2 2" xfId="9618"/>
    <cellStyle name="Normal 5 2 2 6 3 2 2 2" xfId="17969"/>
    <cellStyle name="Normal 5 2 2 6 3 2 3" xfId="17968"/>
    <cellStyle name="Normal 5 2 2 6 3 3" xfId="6977"/>
    <cellStyle name="Normal 5 2 2 6 3 3 2" xfId="17970"/>
    <cellStyle name="Normal 5 2 2 6 3 4" xfId="17967"/>
    <cellStyle name="Normal 5 2 2 6 4" xfId="3104"/>
    <cellStyle name="Normal 5 2 2 6 4 2" xfId="8386"/>
    <cellStyle name="Normal 5 2 2 6 4 2 2" xfId="17972"/>
    <cellStyle name="Normal 5 2 2 6 4 3" xfId="17971"/>
    <cellStyle name="Normal 5 2 2 6 5" xfId="5745"/>
    <cellStyle name="Normal 5 2 2 6 5 2" xfId="17973"/>
    <cellStyle name="Normal 5 2 2 6 6" xfId="17958"/>
    <cellStyle name="Normal 5 2 2 7" xfId="815"/>
    <cellStyle name="Normal 5 2 2 7 2" xfId="2047"/>
    <cellStyle name="Normal 5 2 2 7 2 2" xfId="4689"/>
    <cellStyle name="Normal 5 2 2 7 2 2 2" xfId="9970"/>
    <cellStyle name="Normal 5 2 2 7 2 2 2 2" xfId="17977"/>
    <cellStyle name="Normal 5 2 2 7 2 2 3" xfId="17976"/>
    <cellStyle name="Normal 5 2 2 7 2 3" xfId="7329"/>
    <cellStyle name="Normal 5 2 2 7 2 3 2" xfId="17978"/>
    <cellStyle name="Normal 5 2 2 7 2 4" xfId="17975"/>
    <cellStyle name="Normal 5 2 2 7 3" xfId="3457"/>
    <cellStyle name="Normal 5 2 2 7 3 2" xfId="8738"/>
    <cellStyle name="Normal 5 2 2 7 3 2 2" xfId="17980"/>
    <cellStyle name="Normal 5 2 2 7 3 3" xfId="17979"/>
    <cellStyle name="Normal 5 2 2 7 4" xfId="6097"/>
    <cellStyle name="Normal 5 2 2 7 4 2" xfId="17981"/>
    <cellStyle name="Normal 5 2 2 7 5" xfId="17974"/>
    <cellStyle name="Normal 5 2 2 8" xfId="1343"/>
    <cellStyle name="Normal 5 2 2 8 2" xfId="3985"/>
    <cellStyle name="Normal 5 2 2 8 2 2" xfId="9266"/>
    <cellStyle name="Normal 5 2 2 8 2 2 2" xfId="17984"/>
    <cellStyle name="Normal 5 2 2 8 2 3" xfId="17983"/>
    <cellStyle name="Normal 5 2 2 8 3" xfId="6625"/>
    <cellStyle name="Normal 5 2 2 8 3 2" xfId="17985"/>
    <cellStyle name="Normal 5 2 2 8 4" xfId="17982"/>
    <cellStyle name="Normal 5 2 2 9" xfId="2575"/>
    <cellStyle name="Normal 5 2 2 9 2" xfId="5217"/>
    <cellStyle name="Normal 5 2 2 9 2 2" xfId="10498"/>
    <cellStyle name="Normal 5 2 2 9 2 2 2" xfId="17988"/>
    <cellStyle name="Normal 5 2 2 9 2 3" xfId="17987"/>
    <cellStyle name="Normal 5 2 2 9 3" xfId="7857"/>
    <cellStyle name="Normal 5 2 2 9 3 2" xfId="17989"/>
    <cellStyle name="Normal 5 2 2 9 4" xfId="17986"/>
    <cellStyle name="Normal 5 2 3" xfId="118"/>
    <cellStyle name="Normal 5 2 3 10" xfId="17990"/>
    <cellStyle name="Normal 5 2 3 2" xfId="203"/>
    <cellStyle name="Normal 5 2 3 2 2" xfId="387"/>
    <cellStyle name="Normal 5 2 3 2 2 2" xfId="736"/>
    <cellStyle name="Normal 5 2 3 2 2 2 2" xfId="1968"/>
    <cellStyle name="Normal 5 2 3 2 2 2 2 2" xfId="4610"/>
    <cellStyle name="Normal 5 2 3 2 2 2 2 2 2" xfId="9891"/>
    <cellStyle name="Normal 5 2 3 2 2 2 2 2 2 2" xfId="17996"/>
    <cellStyle name="Normal 5 2 3 2 2 2 2 2 3" xfId="17995"/>
    <cellStyle name="Normal 5 2 3 2 2 2 2 3" xfId="7250"/>
    <cellStyle name="Normal 5 2 3 2 2 2 2 3 2" xfId="17997"/>
    <cellStyle name="Normal 5 2 3 2 2 2 2 4" xfId="17994"/>
    <cellStyle name="Normal 5 2 3 2 2 2 3" xfId="3378"/>
    <cellStyle name="Normal 5 2 3 2 2 2 3 2" xfId="8659"/>
    <cellStyle name="Normal 5 2 3 2 2 2 3 2 2" xfId="17999"/>
    <cellStyle name="Normal 5 2 3 2 2 2 3 3" xfId="17998"/>
    <cellStyle name="Normal 5 2 3 2 2 2 4" xfId="6018"/>
    <cellStyle name="Normal 5 2 3 2 2 2 4 2" xfId="18000"/>
    <cellStyle name="Normal 5 2 3 2 2 2 5" xfId="17993"/>
    <cellStyle name="Normal 5 2 3 2 2 3" xfId="1088"/>
    <cellStyle name="Normal 5 2 3 2 2 3 2" xfId="2320"/>
    <cellStyle name="Normal 5 2 3 2 2 3 2 2" xfId="4962"/>
    <cellStyle name="Normal 5 2 3 2 2 3 2 2 2" xfId="10243"/>
    <cellStyle name="Normal 5 2 3 2 2 3 2 2 2 2" xfId="18004"/>
    <cellStyle name="Normal 5 2 3 2 2 3 2 2 3" xfId="18003"/>
    <cellStyle name="Normal 5 2 3 2 2 3 2 3" xfId="7602"/>
    <cellStyle name="Normal 5 2 3 2 2 3 2 3 2" xfId="18005"/>
    <cellStyle name="Normal 5 2 3 2 2 3 2 4" xfId="18002"/>
    <cellStyle name="Normal 5 2 3 2 2 3 3" xfId="3730"/>
    <cellStyle name="Normal 5 2 3 2 2 3 3 2" xfId="9011"/>
    <cellStyle name="Normal 5 2 3 2 2 3 3 2 2" xfId="18007"/>
    <cellStyle name="Normal 5 2 3 2 2 3 3 3" xfId="18006"/>
    <cellStyle name="Normal 5 2 3 2 2 3 4" xfId="6370"/>
    <cellStyle name="Normal 5 2 3 2 2 3 4 2" xfId="18008"/>
    <cellStyle name="Normal 5 2 3 2 2 3 5" xfId="18001"/>
    <cellStyle name="Normal 5 2 3 2 2 4" xfId="1616"/>
    <cellStyle name="Normal 5 2 3 2 2 4 2" xfId="4258"/>
    <cellStyle name="Normal 5 2 3 2 2 4 2 2" xfId="9539"/>
    <cellStyle name="Normal 5 2 3 2 2 4 2 2 2" xfId="18011"/>
    <cellStyle name="Normal 5 2 3 2 2 4 2 3" xfId="18010"/>
    <cellStyle name="Normal 5 2 3 2 2 4 3" xfId="6898"/>
    <cellStyle name="Normal 5 2 3 2 2 4 3 2" xfId="18012"/>
    <cellStyle name="Normal 5 2 3 2 2 4 4" xfId="18009"/>
    <cellStyle name="Normal 5 2 3 2 2 5" xfId="3025"/>
    <cellStyle name="Normal 5 2 3 2 2 5 2" xfId="8307"/>
    <cellStyle name="Normal 5 2 3 2 2 5 2 2" xfId="18014"/>
    <cellStyle name="Normal 5 2 3 2 2 5 3" xfId="18013"/>
    <cellStyle name="Normal 5 2 3 2 2 6" xfId="5666"/>
    <cellStyle name="Normal 5 2 3 2 2 6 2" xfId="18015"/>
    <cellStyle name="Normal 5 2 3 2 2 7" xfId="17992"/>
    <cellStyle name="Normal 5 2 3 2 3" xfId="559"/>
    <cellStyle name="Normal 5 2 3 2 3 2" xfId="1264"/>
    <cellStyle name="Normal 5 2 3 2 3 2 2" xfId="2496"/>
    <cellStyle name="Normal 5 2 3 2 3 2 2 2" xfId="5138"/>
    <cellStyle name="Normal 5 2 3 2 3 2 2 2 2" xfId="10419"/>
    <cellStyle name="Normal 5 2 3 2 3 2 2 2 2 2" xfId="18020"/>
    <cellStyle name="Normal 5 2 3 2 3 2 2 2 3" xfId="18019"/>
    <cellStyle name="Normal 5 2 3 2 3 2 2 3" xfId="7778"/>
    <cellStyle name="Normal 5 2 3 2 3 2 2 3 2" xfId="18021"/>
    <cellStyle name="Normal 5 2 3 2 3 2 2 4" xfId="18018"/>
    <cellStyle name="Normal 5 2 3 2 3 2 3" xfId="3906"/>
    <cellStyle name="Normal 5 2 3 2 3 2 3 2" xfId="9187"/>
    <cellStyle name="Normal 5 2 3 2 3 2 3 2 2" xfId="18023"/>
    <cellStyle name="Normal 5 2 3 2 3 2 3 3" xfId="18022"/>
    <cellStyle name="Normal 5 2 3 2 3 2 4" xfId="6546"/>
    <cellStyle name="Normal 5 2 3 2 3 2 4 2" xfId="18024"/>
    <cellStyle name="Normal 5 2 3 2 3 2 5" xfId="18017"/>
    <cellStyle name="Normal 5 2 3 2 3 3" xfId="1792"/>
    <cellStyle name="Normal 5 2 3 2 3 3 2" xfId="4434"/>
    <cellStyle name="Normal 5 2 3 2 3 3 2 2" xfId="9715"/>
    <cellStyle name="Normal 5 2 3 2 3 3 2 2 2" xfId="18027"/>
    <cellStyle name="Normal 5 2 3 2 3 3 2 3" xfId="18026"/>
    <cellStyle name="Normal 5 2 3 2 3 3 3" xfId="7074"/>
    <cellStyle name="Normal 5 2 3 2 3 3 3 2" xfId="18028"/>
    <cellStyle name="Normal 5 2 3 2 3 3 4" xfId="18025"/>
    <cellStyle name="Normal 5 2 3 2 3 4" xfId="3201"/>
    <cellStyle name="Normal 5 2 3 2 3 4 2" xfId="8483"/>
    <cellStyle name="Normal 5 2 3 2 3 4 2 2" xfId="18030"/>
    <cellStyle name="Normal 5 2 3 2 3 4 3" xfId="18029"/>
    <cellStyle name="Normal 5 2 3 2 3 5" xfId="5842"/>
    <cellStyle name="Normal 5 2 3 2 3 5 2" xfId="18031"/>
    <cellStyle name="Normal 5 2 3 2 3 6" xfId="18016"/>
    <cellStyle name="Normal 5 2 3 2 4" xfId="912"/>
    <cellStyle name="Normal 5 2 3 2 4 2" xfId="2144"/>
    <cellStyle name="Normal 5 2 3 2 4 2 2" xfId="4786"/>
    <cellStyle name="Normal 5 2 3 2 4 2 2 2" xfId="10067"/>
    <cellStyle name="Normal 5 2 3 2 4 2 2 2 2" xfId="18035"/>
    <cellStyle name="Normal 5 2 3 2 4 2 2 3" xfId="18034"/>
    <cellStyle name="Normal 5 2 3 2 4 2 3" xfId="7426"/>
    <cellStyle name="Normal 5 2 3 2 4 2 3 2" xfId="18036"/>
    <cellStyle name="Normal 5 2 3 2 4 2 4" xfId="18033"/>
    <cellStyle name="Normal 5 2 3 2 4 3" xfId="3554"/>
    <cellStyle name="Normal 5 2 3 2 4 3 2" xfId="8835"/>
    <cellStyle name="Normal 5 2 3 2 4 3 2 2" xfId="18038"/>
    <cellStyle name="Normal 5 2 3 2 4 3 3" xfId="18037"/>
    <cellStyle name="Normal 5 2 3 2 4 4" xfId="6194"/>
    <cellStyle name="Normal 5 2 3 2 4 4 2" xfId="18039"/>
    <cellStyle name="Normal 5 2 3 2 4 5" xfId="18032"/>
    <cellStyle name="Normal 5 2 3 2 5" xfId="1440"/>
    <cellStyle name="Normal 5 2 3 2 5 2" xfId="4082"/>
    <cellStyle name="Normal 5 2 3 2 5 2 2" xfId="9363"/>
    <cellStyle name="Normal 5 2 3 2 5 2 2 2" xfId="18042"/>
    <cellStyle name="Normal 5 2 3 2 5 2 3" xfId="18041"/>
    <cellStyle name="Normal 5 2 3 2 5 3" xfId="6722"/>
    <cellStyle name="Normal 5 2 3 2 5 3 2" xfId="18043"/>
    <cellStyle name="Normal 5 2 3 2 5 4" xfId="18040"/>
    <cellStyle name="Normal 5 2 3 2 6" xfId="2672"/>
    <cellStyle name="Normal 5 2 3 2 6 2" xfId="5314"/>
    <cellStyle name="Normal 5 2 3 2 6 2 2" xfId="10595"/>
    <cellStyle name="Normal 5 2 3 2 6 2 2 2" xfId="18046"/>
    <cellStyle name="Normal 5 2 3 2 6 2 3" xfId="18045"/>
    <cellStyle name="Normal 5 2 3 2 6 3" xfId="7954"/>
    <cellStyle name="Normal 5 2 3 2 6 3 2" xfId="18047"/>
    <cellStyle name="Normal 5 2 3 2 6 4" xfId="18044"/>
    <cellStyle name="Normal 5 2 3 2 7" xfId="2849"/>
    <cellStyle name="Normal 5 2 3 2 7 2" xfId="8131"/>
    <cellStyle name="Normal 5 2 3 2 7 2 2" xfId="18049"/>
    <cellStyle name="Normal 5 2 3 2 7 3" xfId="18048"/>
    <cellStyle name="Normal 5 2 3 2 8" xfId="5490"/>
    <cellStyle name="Normal 5 2 3 2 8 2" xfId="18050"/>
    <cellStyle name="Normal 5 2 3 2 9" xfId="17991"/>
    <cellStyle name="Normal 5 2 3 3" xfId="298"/>
    <cellStyle name="Normal 5 2 3 3 2" xfId="647"/>
    <cellStyle name="Normal 5 2 3 3 2 2" xfId="1879"/>
    <cellStyle name="Normal 5 2 3 3 2 2 2" xfId="4521"/>
    <cellStyle name="Normal 5 2 3 3 2 2 2 2" xfId="9802"/>
    <cellStyle name="Normal 5 2 3 3 2 2 2 2 2" xfId="18055"/>
    <cellStyle name="Normal 5 2 3 3 2 2 2 3" xfId="18054"/>
    <cellStyle name="Normal 5 2 3 3 2 2 3" xfId="7161"/>
    <cellStyle name="Normal 5 2 3 3 2 2 3 2" xfId="18056"/>
    <cellStyle name="Normal 5 2 3 3 2 2 4" xfId="18053"/>
    <cellStyle name="Normal 5 2 3 3 2 3" xfId="3289"/>
    <cellStyle name="Normal 5 2 3 3 2 3 2" xfId="8570"/>
    <cellStyle name="Normal 5 2 3 3 2 3 2 2" xfId="18058"/>
    <cellStyle name="Normal 5 2 3 3 2 3 3" xfId="18057"/>
    <cellStyle name="Normal 5 2 3 3 2 4" xfId="5929"/>
    <cellStyle name="Normal 5 2 3 3 2 4 2" xfId="18059"/>
    <cellStyle name="Normal 5 2 3 3 2 5" xfId="18052"/>
    <cellStyle name="Normal 5 2 3 3 3" xfId="999"/>
    <cellStyle name="Normal 5 2 3 3 3 2" xfId="2231"/>
    <cellStyle name="Normal 5 2 3 3 3 2 2" xfId="4873"/>
    <cellStyle name="Normal 5 2 3 3 3 2 2 2" xfId="10154"/>
    <cellStyle name="Normal 5 2 3 3 3 2 2 2 2" xfId="18063"/>
    <cellStyle name="Normal 5 2 3 3 3 2 2 3" xfId="18062"/>
    <cellStyle name="Normal 5 2 3 3 3 2 3" xfId="7513"/>
    <cellStyle name="Normal 5 2 3 3 3 2 3 2" xfId="18064"/>
    <cellStyle name="Normal 5 2 3 3 3 2 4" xfId="18061"/>
    <cellStyle name="Normal 5 2 3 3 3 3" xfId="3641"/>
    <cellStyle name="Normal 5 2 3 3 3 3 2" xfId="8922"/>
    <cellStyle name="Normal 5 2 3 3 3 3 2 2" xfId="18066"/>
    <cellStyle name="Normal 5 2 3 3 3 3 3" xfId="18065"/>
    <cellStyle name="Normal 5 2 3 3 3 4" xfId="6281"/>
    <cellStyle name="Normal 5 2 3 3 3 4 2" xfId="18067"/>
    <cellStyle name="Normal 5 2 3 3 3 5" xfId="18060"/>
    <cellStyle name="Normal 5 2 3 3 4" xfId="1527"/>
    <cellStyle name="Normal 5 2 3 3 4 2" xfId="4169"/>
    <cellStyle name="Normal 5 2 3 3 4 2 2" xfId="9450"/>
    <cellStyle name="Normal 5 2 3 3 4 2 2 2" xfId="18070"/>
    <cellStyle name="Normal 5 2 3 3 4 2 3" xfId="18069"/>
    <cellStyle name="Normal 5 2 3 3 4 3" xfId="6809"/>
    <cellStyle name="Normal 5 2 3 3 4 3 2" xfId="18071"/>
    <cellStyle name="Normal 5 2 3 3 4 4" xfId="18068"/>
    <cellStyle name="Normal 5 2 3 3 5" xfId="2936"/>
    <cellStyle name="Normal 5 2 3 3 5 2" xfId="8218"/>
    <cellStyle name="Normal 5 2 3 3 5 2 2" xfId="18073"/>
    <cellStyle name="Normal 5 2 3 3 5 3" xfId="18072"/>
    <cellStyle name="Normal 5 2 3 3 6" xfId="5577"/>
    <cellStyle name="Normal 5 2 3 3 6 2" xfId="18074"/>
    <cellStyle name="Normal 5 2 3 3 7" xfId="18051"/>
    <cellStyle name="Normal 5 2 3 4" xfId="476"/>
    <cellStyle name="Normal 5 2 3 4 2" xfId="1177"/>
    <cellStyle name="Normal 5 2 3 4 2 2" xfId="2409"/>
    <cellStyle name="Normal 5 2 3 4 2 2 2" xfId="5051"/>
    <cellStyle name="Normal 5 2 3 4 2 2 2 2" xfId="10332"/>
    <cellStyle name="Normal 5 2 3 4 2 2 2 2 2" xfId="18079"/>
    <cellStyle name="Normal 5 2 3 4 2 2 2 3" xfId="18078"/>
    <cellStyle name="Normal 5 2 3 4 2 2 3" xfId="7691"/>
    <cellStyle name="Normal 5 2 3 4 2 2 3 2" xfId="18080"/>
    <cellStyle name="Normal 5 2 3 4 2 2 4" xfId="18077"/>
    <cellStyle name="Normal 5 2 3 4 2 3" xfId="3819"/>
    <cellStyle name="Normal 5 2 3 4 2 3 2" xfId="9100"/>
    <cellStyle name="Normal 5 2 3 4 2 3 2 2" xfId="18082"/>
    <cellStyle name="Normal 5 2 3 4 2 3 3" xfId="18081"/>
    <cellStyle name="Normal 5 2 3 4 2 4" xfId="6459"/>
    <cellStyle name="Normal 5 2 3 4 2 4 2" xfId="18083"/>
    <cellStyle name="Normal 5 2 3 4 2 5" xfId="18076"/>
    <cellStyle name="Normal 5 2 3 4 3" xfId="1705"/>
    <cellStyle name="Normal 5 2 3 4 3 2" xfId="4347"/>
    <cellStyle name="Normal 5 2 3 4 3 2 2" xfId="9628"/>
    <cellStyle name="Normal 5 2 3 4 3 2 2 2" xfId="18086"/>
    <cellStyle name="Normal 5 2 3 4 3 2 3" xfId="18085"/>
    <cellStyle name="Normal 5 2 3 4 3 3" xfId="6987"/>
    <cellStyle name="Normal 5 2 3 4 3 3 2" xfId="18087"/>
    <cellStyle name="Normal 5 2 3 4 3 4" xfId="18084"/>
    <cellStyle name="Normal 5 2 3 4 4" xfId="3114"/>
    <cellStyle name="Normal 5 2 3 4 4 2" xfId="8396"/>
    <cellStyle name="Normal 5 2 3 4 4 2 2" xfId="18089"/>
    <cellStyle name="Normal 5 2 3 4 4 3" xfId="18088"/>
    <cellStyle name="Normal 5 2 3 4 5" xfId="5755"/>
    <cellStyle name="Normal 5 2 3 4 5 2" xfId="18090"/>
    <cellStyle name="Normal 5 2 3 4 6" xfId="18075"/>
    <cellStyle name="Normal 5 2 3 5" xfId="825"/>
    <cellStyle name="Normal 5 2 3 5 2" xfId="2057"/>
    <cellStyle name="Normal 5 2 3 5 2 2" xfId="4699"/>
    <cellStyle name="Normal 5 2 3 5 2 2 2" xfId="9980"/>
    <cellStyle name="Normal 5 2 3 5 2 2 2 2" xfId="18094"/>
    <cellStyle name="Normal 5 2 3 5 2 2 3" xfId="18093"/>
    <cellStyle name="Normal 5 2 3 5 2 3" xfId="7339"/>
    <cellStyle name="Normal 5 2 3 5 2 3 2" xfId="18095"/>
    <cellStyle name="Normal 5 2 3 5 2 4" xfId="18092"/>
    <cellStyle name="Normal 5 2 3 5 3" xfId="3467"/>
    <cellStyle name="Normal 5 2 3 5 3 2" xfId="8748"/>
    <cellStyle name="Normal 5 2 3 5 3 2 2" xfId="18097"/>
    <cellStyle name="Normal 5 2 3 5 3 3" xfId="18096"/>
    <cellStyle name="Normal 5 2 3 5 4" xfId="6107"/>
    <cellStyle name="Normal 5 2 3 5 4 2" xfId="18098"/>
    <cellStyle name="Normal 5 2 3 5 5" xfId="18091"/>
    <cellStyle name="Normal 5 2 3 6" xfId="1351"/>
    <cellStyle name="Normal 5 2 3 6 2" xfId="3993"/>
    <cellStyle name="Normal 5 2 3 6 2 2" xfId="9274"/>
    <cellStyle name="Normal 5 2 3 6 2 2 2" xfId="18101"/>
    <cellStyle name="Normal 5 2 3 6 2 3" xfId="18100"/>
    <cellStyle name="Normal 5 2 3 6 3" xfId="6633"/>
    <cellStyle name="Normal 5 2 3 6 3 2" xfId="18102"/>
    <cellStyle name="Normal 5 2 3 6 4" xfId="18099"/>
    <cellStyle name="Normal 5 2 3 7" xfId="2583"/>
    <cellStyle name="Normal 5 2 3 7 2" xfId="5225"/>
    <cellStyle name="Normal 5 2 3 7 2 2" xfId="10506"/>
    <cellStyle name="Normal 5 2 3 7 2 2 2" xfId="18105"/>
    <cellStyle name="Normal 5 2 3 7 2 3" xfId="18104"/>
    <cellStyle name="Normal 5 2 3 7 3" xfId="7865"/>
    <cellStyle name="Normal 5 2 3 7 3 2" xfId="18106"/>
    <cellStyle name="Normal 5 2 3 7 4" xfId="18103"/>
    <cellStyle name="Normal 5 2 3 8" xfId="2762"/>
    <cellStyle name="Normal 5 2 3 8 2" xfId="8044"/>
    <cellStyle name="Normal 5 2 3 8 2 2" xfId="18108"/>
    <cellStyle name="Normal 5 2 3 8 3" xfId="18107"/>
    <cellStyle name="Normal 5 2 3 9" xfId="5403"/>
    <cellStyle name="Normal 5 2 3 9 2" xfId="18109"/>
    <cellStyle name="Normal 5 2 4" xfId="134"/>
    <cellStyle name="Normal 5 2 4 10" xfId="18110"/>
    <cellStyle name="Normal 5 2 4 2" xfId="217"/>
    <cellStyle name="Normal 5 2 4 2 2" xfId="401"/>
    <cellStyle name="Normal 5 2 4 2 2 2" xfId="750"/>
    <cellStyle name="Normal 5 2 4 2 2 2 2" xfId="1982"/>
    <cellStyle name="Normal 5 2 4 2 2 2 2 2" xfId="4624"/>
    <cellStyle name="Normal 5 2 4 2 2 2 2 2 2" xfId="9905"/>
    <cellStyle name="Normal 5 2 4 2 2 2 2 2 2 2" xfId="18116"/>
    <cellStyle name="Normal 5 2 4 2 2 2 2 2 3" xfId="18115"/>
    <cellStyle name="Normal 5 2 4 2 2 2 2 3" xfId="7264"/>
    <cellStyle name="Normal 5 2 4 2 2 2 2 3 2" xfId="18117"/>
    <cellStyle name="Normal 5 2 4 2 2 2 2 4" xfId="18114"/>
    <cellStyle name="Normal 5 2 4 2 2 2 3" xfId="3392"/>
    <cellStyle name="Normal 5 2 4 2 2 2 3 2" xfId="8673"/>
    <cellStyle name="Normal 5 2 4 2 2 2 3 2 2" xfId="18119"/>
    <cellStyle name="Normal 5 2 4 2 2 2 3 3" xfId="18118"/>
    <cellStyle name="Normal 5 2 4 2 2 2 4" xfId="6032"/>
    <cellStyle name="Normal 5 2 4 2 2 2 4 2" xfId="18120"/>
    <cellStyle name="Normal 5 2 4 2 2 2 5" xfId="18113"/>
    <cellStyle name="Normal 5 2 4 2 2 3" xfId="1102"/>
    <cellStyle name="Normal 5 2 4 2 2 3 2" xfId="2334"/>
    <cellStyle name="Normal 5 2 4 2 2 3 2 2" xfId="4976"/>
    <cellStyle name="Normal 5 2 4 2 2 3 2 2 2" xfId="10257"/>
    <cellStyle name="Normal 5 2 4 2 2 3 2 2 2 2" xfId="18124"/>
    <cellStyle name="Normal 5 2 4 2 2 3 2 2 3" xfId="18123"/>
    <cellStyle name="Normal 5 2 4 2 2 3 2 3" xfId="7616"/>
    <cellStyle name="Normal 5 2 4 2 2 3 2 3 2" xfId="18125"/>
    <cellStyle name="Normal 5 2 4 2 2 3 2 4" xfId="18122"/>
    <cellStyle name="Normal 5 2 4 2 2 3 3" xfId="3744"/>
    <cellStyle name="Normal 5 2 4 2 2 3 3 2" xfId="9025"/>
    <cellStyle name="Normal 5 2 4 2 2 3 3 2 2" xfId="18127"/>
    <cellStyle name="Normal 5 2 4 2 2 3 3 3" xfId="18126"/>
    <cellStyle name="Normal 5 2 4 2 2 3 4" xfId="6384"/>
    <cellStyle name="Normal 5 2 4 2 2 3 4 2" xfId="18128"/>
    <cellStyle name="Normal 5 2 4 2 2 3 5" xfId="18121"/>
    <cellStyle name="Normal 5 2 4 2 2 4" xfId="1630"/>
    <cellStyle name="Normal 5 2 4 2 2 4 2" xfId="4272"/>
    <cellStyle name="Normal 5 2 4 2 2 4 2 2" xfId="9553"/>
    <cellStyle name="Normal 5 2 4 2 2 4 2 2 2" xfId="18131"/>
    <cellStyle name="Normal 5 2 4 2 2 4 2 3" xfId="18130"/>
    <cellStyle name="Normal 5 2 4 2 2 4 3" xfId="6912"/>
    <cellStyle name="Normal 5 2 4 2 2 4 3 2" xfId="18132"/>
    <cellStyle name="Normal 5 2 4 2 2 4 4" xfId="18129"/>
    <cellStyle name="Normal 5 2 4 2 2 5" xfId="3039"/>
    <cellStyle name="Normal 5 2 4 2 2 5 2" xfId="8321"/>
    <cellStyle name="Normal 5 2 4 2 2 5 2 2" xfId="18134"/>
    <cellStyle name="Normal 5 2 4 2 2 5 3" xfId="18133"/>
    <cellStyle name="Normal 5 2 4 2 2 6" xfId="5680"/>
    <cellStyle name="Normal 5 2 4 2 2 6 2" xfId="18135"/>
    <cellStyle name="Normal 5 2 4 2 2 7" xfId="18112"/>
    <cellStyle name="Normal 5 2 4 2 3" xfId="573"/>
    <cellStyle name="Normal 5 2 4 2 3 2" xfId="1278"/>
    <cellStyle name="Normal 5 2 4 2 3 2 2" xfId="2510"/>
    <cellStyle name="Normal 5 2 4 2 3 2 2 2" xfId="5152"/>
    <cellStyle name="Normal 5 2 4 2 3 2 2 2 2" xfId="10433"/>
    <cellStyle name="Normal 5 2 4 2 3 2 2 2 2 2" xfId="18140"/>
    <cellStyle name="Normal 5 2 4 2 3 2 2 2 3" xfId="18139"/>
    <cellStyle name="Normal 5 2 4 2 3 2 2 3" xfId="7792"/>
    <cellStyle name="Normal 5 2 4 2 3 2 2 3 2" xfId="18141"/>
    <cellStyle name="Normal 5 2 4 2 3 2 2 4" xfId="18138"/>
    <cellStyle name="Normal 5 2 4 2 3 2 3" xfId="3920"/>
    <cellStyle name="Normal 5 2 4 2 3 2 3 2" xfId="9201"/>
    <cellStyle name="Normal 5 2 4 2 3 2 3 2 2" xfId="18143"/>
    <cellStyle name="Normal 5 2 4 2 3 2 3 3" xfId="18142"/>
    <cellStyle name="Normal 5 2 4 2 3 2 4" xfId="6560"/>
    <cellStyle name="Normal 5 2 4 2 3 2 4 2" xfId="18144"/>
    <cellStyle name="Normal 5 2 4 2 3 2 5" xfId="18137"/>
    <cellStyle name="Normal 5 2 4 2 3 3" xfId="1806"/>
    <cellStyle name="Normal 5 2 4 2 3 3 2" xfId="4448"/>
    <cellStyle name="Normal 5 2 4 2 3 3 2 2" xfId="9729"/>
    <cellStyle name="Normal 5 2 4 2 3 3 2 2 2" xfId="18147"/>
    <cellStyle name="Normal 5 2 4 2 3 3 2 3" xfId="18146"/>
    <cellStyle name="Normal 5 2 4 2 3 3 3" xfId="7088"/>
    <cellStyle name="Normal 5 2 4 2 3 3 3 2" xfId="18148"/>
    <cellStyle name="Normal 5 2 4 2 3 3 4" xfId="18145"/>
    <cellStyle name="Normal 5 2 4 2 3 4" xfId="3215"/>
    <cellStyle name="Normal 5 2 4 2 3 4 2" xfId="8497"/>
    <cellStyle name="Normal 5 2 4 2 3 4 2 2" xfId="18150"/>
    <cellStyle name="Normal 5 2 4 2 3 4 3" xfId="18149"/>
    <cellStyle name="Normal 5 2 4 2 3 5" xfId="5856"/>
    <cellStyle name="Normal 5 2 4 2 3 5 2" xfId="18151"/>
    <cellStyle name="Normal 5 2 4 2 3 6" xfId="18136"/>
    <cellStyle name="Normal 5 2 4 2 4" xfId="926"/>
    <cellStyle name="Normal 5 2 4 2 4 2" xfId="2158"/>
    <cellStyle name="Normal 5 2 4 2 4 2 2" xfId="4800"/>
    <cellStyle name="Normal 5 2 4 2 4 2 2 2" xfId="10081"/>
    <cellStyle name="Normal 5 2 4 2 4 2 2 2 2" xfId="18155"/>
    <cellStyle name="Normal 5 2 4 2 4 2 2 3" xfId="18154"/>
    <cellStyle name="Normal 5 2 4 2 4 2 3" xfId="7440"/>
    <cellStyle name="Normal 5 2 4 2 4 2 3 2" xfId="18156"/>
    <cellStyle name="Normal 5 2 4 2 4 2 4" xfId="18153"/>
    <cellStyle name="Normal 5 2 4 2 4 3" xfId="3568"/>
    <cellStyle name="Normal 5 2 4 2 4 3 2" xfId="8849"/>
    <cellStyle name="Normal 5 2 4 2 4 3 2 2" xfId="18158"/>
    <cellStyle name="Normal 5 2 4 2 4 3 3" xfId="18157"/>
    <cellStyle name="Normal 5 2 4 2 4 4" xfId="6208"/>
    <cellStyle name="Normal 5 2 4 2 4 4 2" xfId="18159"/>
    <cellStyle name="Normal 5 2 4 2 4 5" xfId="18152"/>
    <cellStyle name="Normal 5 2 4 2 5" xfId="1454"/>
    <cellStyle name="Normal 5 2 4 2 5 2" xfId="4096"/>
    <cellStyle name="Normal 5 2 4 2 5 2 2" xfId="9377"/>
    <cellStyle name="Normal 5 2 4 2 5 2 2 2" xfId="18162"/>
    <cellStyle name="Normal 5 2 4 2 5 2 3" xfId="18161"/>
    <cellStyle name="Normal 5 2 4 2 5 3" xfId="6736"/>
    <cellStyle name="Normal 5 2 4 2 5 3 2" xfId="18163"/>
    <cellStyle name="Normal 5 2 4 2 5 4" xfId="18160"/>
    <cellStyle name="Normal 5 2 4 2 6" xfId="2686"/>
    <cellStyle name="Normal 5 2 4 2 6 2" xfId="5328"/>
    <cellStyle name="Normal 5 2 4 2 6 2 2" xfId="10609"/>
    <cellStyle name="Normal 5 2 4 2 6 2 2 2" xfId="18166"/>
    <cellStyle name="Normal 5 2 4 2 6 2 3" xfId="18165"/>
    <cellStyle name="Normal 5 2 4 2 6 3" xfId="7968"/>
    <cellStyle name="Normal 5 2 4 2 6 3 2" xfId="18167"/>
    <cellStyle name="Normal 5 2 4 2 6 4" xfId="18164"/>
    <cellStyle name="Normal 5 2 4 2 7" xfId="2863"/>
    <cellStyle name="Normal 5 2 4 2 7 2" xfId="8145"/>
    <cellStyle name="Normal 5 2 4 2 7 2 2" xfId="18169"/>
    <cellStyle name="Normal 5 2 4 2 7 3" xfId="18168"/>
    <cellStyle name="Normal 5 2 4 2 8" xfId="5504"/>
    <cellStyle name="Normal 5 2 4 2 8 2" xfId="18170"/>
    <cellStyle name="Normal 5 2 4 2 9" xfId="18111"/>
    <cellStyle name="Normal 5 2 4 3" xfId="314"/>
    <cellStyle name="Normal 5 2 4 3 2" xfId="663"/>
    <cellStyle name="Normal 5 2 4 3 2 2" xfId="1895"/>
    <cellStyle name="Normal 5 2 4 3 2 2 2" xfId="4537"/>
    <cellStyle name="Normal 5 2 4 3 2 2 2 2" xfId="9818"/>
    <cellStyle name="Normal 5 2 4 3 2 2 2 2 2" xfId="18175"/>
    <cellStyle name="Normal 5 2 4 3 2 2 2 3" xfId="18174"/>
    <cellStyle name="Normal 5 2 4 3 2 2 3" xfId="7177"/>
    <cellStyle name="Normal 5 2 4 3 2 2 3 2" xfId="18176"/>
    <cellStyle name="Normal 5 2 4 3 2 2 4" xfId="18173"/>
    <cellStyle name="Normal 5 2 4 3 2 3" xfId="3305"/>
    <cellStyle name="Normal 5 2 4 3 2 3 2" xfId="8586"/>
    <cellStyle name="Normal 5 2 4 3 2 3 2 2" xfId="18178"/>
    <cellStyle name="Normal 5 2 4 3 2 3 3" xfId="18177"/>
    <cellStyle name="Normal 5 2 4 3 2 4" xfId="5945"/>
    <cellStyle name="Normal 5 2 4 3 2 4 2" xfId="18179"/>
    <cellStyle name="Normal 5 2 4 3 2 5" xfId="18172"/>
    <cellStyle name="Normal 5 2 4 3 3" xfId="1015"/>
    <cellStyle name="Normal 5 2 4 3 3 2" xfId="2247"/>
    <cellStyle name="Normal 5 2 4 3 3 2 2" xfId="4889"/>
    <cellStyle name="Normal 5 2 4 3 3 2 2 2" xfId="10170"/>
    <cellStyle name="Normal 5 2 4 3 3 2 2 2 2" xfId="18183"/>
    <cellStyle name="Normal 5 2 4 3 3 2 2 3" xfId="18182"/>
    <cellStyle name="Normal 5 2 4 3 3 2 3" xfId="7529"/>
    <cellStyle name="Normal 5 2 4 3 3 2 3 2" xfId="18184"/>
    <cellStyle name="Normal 5 2 4 3 3 2 4" xfId="18181"/>
    <cellStyle name="Normal 5 2 4 3 3 3" xfId="3657"/>
    <cellStyle name="Normal 5 2 4 3 3 3 2" xfId="8938"/>
    <cellStyle name="Normal 5 2 4 3 3 3 2 2" xfId="18186"/>
    <cellStyle name="Normal 5 2 4 3 3 3 3" xfId="18185"/>
    <cellStyle name="Normal 5 2 4 3 3 4" xfId="6297"/>
    <cellStyle name="Normal 5 2 4 3 3 4 2" xfId="18187"/>
    <cellStyle name="Normal 5 2 4 3 3 5" xfId="18180"/>
    <cellStyle name="Normal 5 2 4 3 4" xfId="1543"/>
    <cellStyle name="Normal 5 2 4 3 4 2" xfId="4185"/>
    <cellStyle name="Normal 5 2 4 3 4 2 2" xfId="9466"/>
    <cellStyle name="Normal 5 2 4 3 4 2 2 2" xfId="18190"/>
    <cellStyle name="Normal 5 2 4 3 4 2 3" xfId="18189"/>
    <cellStyle name="Normal 5 2 4 3 4 3" xfId="6825"/>
    <cellStyle name="Normal 5 2 4 3 4 3 2" xfId="18191"/>
    <cellStyle name="Normal 5 2 4 3 4 4" xfId="18188"/>
    <cellStyle name="Normal 5 2 4 3 5" xfId="2952"/>
    <cellStyle name="Normal 5 2 4 3 5 2" xfId="8234"/>
    <cellStyle name="Normal 5 2 4 3 5 2 2" xfId="18193"/>
    <cellStyle name="Normal 5 2 4 3 5 3" xfId="18192"/>
    <cellStyle name="Normal 5 2 4 3 6" xfId="5593"/>
    <cellStyle name="Normal 5 2 4 3 6 2" xfId="18194"/>
    <cellStyle name="Normal 5 2 4 3 7" xfId="18171"/>
    <cellStyle name="Normal 5 2 4 4" xfId="490"/>
    <cellStyle name="Normal 5 2 4 4 2" xfId="1193"/>
    <cellStyle name="Normal 5 2 4 4 2 2" xfId="2425"/>
    <cellStyle name="Normal 5 2 4 4 2 2 2" xfId="5067"/>
    <cellStyle name="Normal 5 2 4 4 2 2 2 2" xfId="10348"/>
    <cellStyle name="Normal 5 2 4 4 2 2 2 2 2" xfId="18199"/>
    <cellStyle name="Normal 5 2 4 4 2 2 2 3" xfId="18198"/>
    <cellStyle name="Normal 5 2 4 4 2 2 3" xfId="7707"/>
    <cellStyle name="Normal 5 2 4 4 2 2 3 2" xfId="18200"/>
    <cellStyle name="Normal 5 2 4 4 2 2 4" xfId="18197"/>
    <cellStyle name="Normal 5 2 4 4 2 3" xfId="3835"/>
    <cellStyle name="Normal 5 2 4 4 2 3 2" xfId="9116"/>
    <cellStyle name="Normal 5 2 4 4 2 3 2 2" xfId="18202"/>
    <cellStyle name="Normal 5 2 4 4 2 3 3" xfId="18201"/>
    <cellStyle name="Normal 5 2 4 4 2 4" xfId="6475"/>
    <cellStyle name="Normal 5 2 4 4 2 4 2" xfId="18203"/>
    <cellStyle name="Normal 5 2 4 4 2 5" xfId="18196"/>
    <cellStyle name="Normal 5 2 4 4 3" xfId="1721"/>
    <cellStyle name="Normal 5 2 4 4 3 2" xfId="4363"/>
    <cellStyle name="Normal 5 2 4 4 3 2 2" xfId="9644"/>
    <cellStyle name="Normal 5 2 4 4 3 2 2 2" xfId="18206"/>
    <cellStyle name="Normal 5 2 4 4 3 2 3" xfId="18205"/>
    <cellStyle name="Normal 5 2 4 4 3 3" xfId="7003"/>
    <cellStyle name="Normal 5 2 4 4 3 3 2" xfId="18207"/>
    <cellStyle name="Normal 5 2 4 4 3 4" xfId="18204"/>
    <cellStyle name="Normal 5 2 4 4 4" xfId="3130"/>
    <cellStyle name="Normal 5 2 4 4 4 2" xfId="8412"/>
    <cellStyle name="Normal 5 2 4 4 4 2 2" xfId="18209"/>
    <cellStyle name="Normal 5 2 4 4 4 3" xfId="18208"/>
    <cellStyle name="Normal 5 2 4 4 5" xfId="5771"/>
    <cellStyle name="Normal 5 2 4 4 5 2" xfId="18210"/>
    <cellStyle name="Normal 5 2 4 4 6" xfId="18195"/>
    <cellStyle name="Normal 5 2 4 5" xfId="841"/>
    <cellStyle name="Normal 5 2 4 5 2" xfId="2073"/>
    <cellStyle name="Normal 5 2 4 5 2 2" xfId="4715"/>
    <cellStyle name="Normal 5 2 4 5 2 2 2" xfId="9996"/>
    <cellStyle name="Normal 5 2 4 5 2 2 2 2" xfId="18214"/>
    <cellStyle name="Normal 5 2 4 5 2 2 3" xfId="18213"/>
    <cellStyle name="Normal 5 2 4 5 2 3" xfId="7355"/>
    <cellStyle name="Normal 5 2 4 5 2 3 2" xfId="18215"/>
    <cellStyle name="Normal 5 2 4 5 2 4" xfId="18212"/>
    <cellStyle name="Normal 5 2 4 5 3" xfId="3483"/>
    <cellStyle name="Normal 5 2 4 5 3 2" xfId="8764"/>
    <cellStyle name="Normal 5 2 4 5 3 2 2" xfId="18217"/>
    <cellStyle name="Normal 5 2 4 5 3 3" xfId="18216"/>
    <cellStyle name="Normal 5 2 4 5 4" xfId="6123"/>
    <cellStyle name="Normal 5 2 4 5 4 2" xfId="18218"/>
    <cellStyle name="Normal 5 2 4 5 5" xfId="18211"/>
    <cellStyle name="Normal 5 2 4 6" xfId="1367"/>
    <cellStyle name="Normal 5 2 4 6 2" xfId="4009"/>
    <cellStyle name="Normal 5 2 4 6 2 2" xfId="9290"/>
    <cellStyle name="Normal 5 2 4 6 2 2 2" xfId="18221"/>
    <cellStyle name="Normal 5 2 4 6 2 3" xfId="18220"/>
    <cellStyle name="Normal 5 2 4 6 3" xfId="6649"/>
    <cellStyle name="Normal 5 2 4 6 3 2" xfId="18222"/>
    <cellStyle name="Normal 5 2 4 6 4" xfId="18219"/>
    <cellStyle name="Normal 5 2 4 7" xfId="2599"/>
    <cellStyle name="Normal 5 2 4 7 2" xfId="5241"/>
    <cellStyle name="Normal 5 2 4 7 2 2" xfId="10522"/>
    <cellStyle name="Normal 5 2 4 7 2 2 2" xfId="18225"/>
    <cellStyle name="Normal 5 2 4 7 2 3" xfId="18224"/>
    <cellStyle name="Normal 5 2 4 7 3" xfId="7881"/>
    <cellStyle name="Normal 5 2 4 7 3 2" xfId="18226"/>
    <cellStyle name="Normal 5 2 4 7 4" xfId="18223"/>
    <cellStyle name="Normal 5 2 4 8" xfId="2778"/>
    <cellStyle name="Normal 5 2 4 8 2" xfId="8060"/>
    <cellStyle name="Normal 5 2 4 8 2 2" xfId="18228"/>
    <cellStyle name="Normal 5 2 4 8 3" xfId="18227"/>
    <cellStyle name="Normal 5 2 4 9" xfId="5419"/>
    <cellStyle name="Normal 5 2 4 9 2" xfId="18229"/>
    <cellStyle name="Normal 5 2 5" xfId="152"/>
    <cellStyle name="Normal 5 2 5 10" xfId="18230"/>
    <cellStyle name="Normal 5 2 5 2" xfId="235"/>
    <cellStyle name="Normal 5 2 5 2 2" xfId="419"/>
    <cellStyle name="Normal 5 2 5 2 2 2" xfId="768"/>
    <cellStyle name="Normal 5 2 5 2 2 2 2" xfId="2000"/>
    <cellStyle name="Normal 5 2 5 2 2 2 2 2" xfId="4642"/>
    <cellStyle name="Normal 5 2 5 2 2 2 2 2 2" xfId="9923"/>
    <cellStyle name="Normal 5 2 5 2 2 2 2 2 2 2" xfId="18236"/>
    <cellStyle name="Normal 5 2 5 2 2 2 2 2 3" xfId="18235"/>
    <cellStyle name="Normal 5 2 5 2 2 2 2 3" xfId="7282"/>
    <cellStyle name="Normal 5 2 5 2 2 2 2 3 2" xfId="18237"/>
    <cellStyle name="Normal 5 2 5 2 2 2 2 4" xfId="18234"/>
    <cellStyle name="Normal 5 2 5 2 2 2 3" xfId="3410"/>
    <cellStyle name="Normal 5 2 5 2 2 2 3 2" xfId="8691"/>
    <cellStyle name="Normal 5 2 5 2 2 2 3 2 2" xfId="18239"/>
    <cellStyle name="Normal 5 2 5 2 2 2 3 3" xfId="18238"/>
    <cellStyle name="Normal 5 2 5 2 2 2 4" xfId="6050"/>
    <cellStyle name="Normal 5 2 5 2 2 2 4 2" xfId="18240"/>
    <cellStyle name="Normal 5 2 5 2 2 2 5" xfId="18233"/>
    <cellStyle name="Normal 5 2 5 2 2 3" xfId="1120"/>
    <cellStyle name="Normal 5 2 5 2 2 3 2" xfId="2352"/>
    <cellStyle name="Normal 5 2 5 2 2 3 2 2" xfId="4994"/>
    <cellStyle name="Normal 5 2 5 2 2 3 2 2 2" xfId="10275"/>
    <cellStyle name="Normal 5 2 5 2 2 3 2 2 2 2" xfId="18244"/>
    <cellStyle name="Normal 5 2 5 2 2 3 2 2 3" xfId="18243"/>
    <cellStyle name="Normal 5 2 5 2 2 3 2 3" xfId="7634"/>
    <cellStyle name="Normal 5 2 5 2 2 3 2 3 2" xfId="18245"/>
    <cellStyle name="Normal 5 2 5 2 2 3 2 4" xfId="18242"/>
    <cellStyle name="Normal 5 2 5 2 2 3 3" xfId="3762"/>
    <cellStyle name="Normal 5 2 5 2 2 3 3 2" xfId="9043"/>
    <cellStyle name="Normal 5 2 5 2 2 3 3 2 2" xfId="18247"/>
    <cellStyle name="Normal 5 2 5 2 2 3 3 3" xfId="18246"/>
    <cellStyle name="Normal 5 2 5 2 2 3 4" xfId="6402"/>
    <cellStyle name="Normal 5 2 5 2 2 3 4 2" xfId="18248"/>
    <cellStyle name="Normal 5 2 5 2 2 3 5" xfId="18241"/>
    <cellStyle name="Normal 5 2 5 2 2 4" xfId="1648"/>
    <cellStyle name="Normal 5 2 5 2 2 4 2" xfId="4290"/>
    <cellStyle name="Normal 5 2 5 2 2 4 2 2" xfId="9571"/>
    <cellStyle name="Normal 5 2 5 2 2 4 2 2 2" xfId="18251"/>
    <cellStyle name="Normal 5 2 5 2 2 4 2 3" xfId="18250"/>
    <cellStyle name="Normal 5 2 5 2 2 4 3" xfId="6930"/>
    <cellStyle name="Normal 5 2 5 2 2 4 3 2" xfId="18252"/>
    <cellStyle name="Normal 5 2 5 2 2 4 4" xfId="18249"/>
    <cellStyle name="Normal 5 2 5 2 2 5" xfId="3057"/>
    <cellStyle name="Normal 5 2 5 2 2 5 2" xfId="8339"/>
    <cellStyle name="Normal 5 2 5 2 2 5 2 2" xfId="18254"/>
    <cellStyle name="Normal 5 2 5 2 2 5 3" xfId="18253"/>
    <cellStyle name="Normal 5 2 5 2 2 6" xfId="5698"/>
    <cellStyle name="Normal 5 2 5 2 2 6 2" xfId="18255"/>
    <cellStyle name="Normal 5 2 5 2 2 7" xfId="18232"/>
    <cellStyle name="Normal 5 2 5 2 3" xfId="591"/>
    <cellStyle name="Normal 5 2 5 2 3 2" xfId="1296"/>
    <cellStyle name="Normal 5 2 5 2 3 2 2" xfId="2528"/>
    <cellStyle name="Normal 5 2 5 2 3 2 2 2" xfId="5170"/>
    <cellStyle name="Normal 5 2 5 2 3 2 2 2 2" xfId="10451"/>
    <cellStyle name="Normal 5 2 5 2 3 2 2 2 2 2" xfId="18260"/>
    <cellStyle name="Normal 5 2 5 2 3 2 2 2 3" xfId="18259"/>
    <cellStyle name="Normal 5 2 5 2 3 2 2 3" xfId="7810"/>
    <cellStyle name="Normal 5 2 5 2 3 2 2 3 2" xfId="18261"/>
    <cellStyle name="Normal 5 2 5 2 3 2 2 4" xfId="18258"/>
    <cellStyle name="Normal 5 2 5 2 3 2 3" xfId="3938"/>
    <cellStyle name="Normal 5 2 5 2 3 2 3 2" xfId="9219"/>
    <cellStyle name="Normal 5 2 5 2 3 2 3 2 2" xfId="18263"/>
    <cellStyle name="Normal 5 2 5 2 3 2 3 3" xfId="18262"/>
    <cellStyle name="Normal 5 2 5 2 3 2 4" xfId="6578"/>
    <cellStyle name="Normal 5 2 5 2 3 2 4 2" xfId="18264"/>
    <cellStyle name="Normal 5 2 5 2 3 2 5" xfId="18257"/>
    <cellStyle name="Normal 5 2 5 2 3 3" xfId="1824"/>
    <cellStyle name="Normal 5 2 5 2 3 3 2" xfId="4466"/>
    <cellStyle name="Normal 5 2 5 2 3 3 2 2" xfId="9747"/>
    <cellStyle name="Normal 5 2 5 2 3 3 2 2 2" xfId="18267"/>
    <cellStyle name="Normal 5 2 5 2 3 3 2 3" xfId="18266"/>
    <cellStyle name="Normal 5 2 5 2 3 3 3" xfId="7106"/>
    <cellStyle name="Normal 5 2 5 2 3 3 3 2" xfId="18268"/>
    <cellStyle name="Normal 5 2 5 2 3 3 4" xfId="18265"/>
    <cellStyle name="Normal 5 2 5 2 3 4" xfId="3233"/>
    <cellStyle name="Normal 5 2 5 2 3 4 2" xfId="8515"/>
    <cellStyle name="Normal 5 2 5 2 3 4 2 2" xfId="18270"/>
    <cellStyle name="Normal 5 2 5 2 3 4 3" xfId="18269"/>
    <cellStyle name="Normal 5 2 5 2 3 5" xfId="5874"/>
    <cellStyle name="Normal 5 2 5 2 3 5 2" xfId="18271"/>
    <cellStyle name="Normal 5 2 5 2 3 6" xfId="18256"/>
    <cellStyle name="Normal 5 2 5 2 4" xfId="944"/>
    <cellStyle name="Normal 5 2 5 2 4 2" xfId="2176"/>
    <cellStyle name="Normal 5 2 5 2 4 2 2" xfId="4818"/>
    <cellStyle name="Normal 5 2 5 2 4 2 2 2" xfId="10099"/>
    <cellStyle name="Normal 5 2 5 2 4 2 2 2 2" xfId="18275"/>
    <cellStyle name="Normal 5 2 5 2 4 2 2 3" xfId="18274"/>
    <cellStyle name="Normal 5 2 5 2 4 2 3" xfId="7458"/>
    <cellStyle name="Normal 5 2 5 2 4 2 3 2" xfId="18276"/>
    <cellStyle name="Normal 5 2 5 2 4 2 4" xfId="18273"/>
    <cellStyle name="Normal 5 2 5 2 4 3" xfId="3586"/>
    <cellStyle name="Normal 5 2 5 2 4 3 2" xfId="8867"/>
    <cellStyle name="Normal 5 2 5 2 4 3 2 2" xfId="18278"/>
    <cellStyle name="Normal 5 2 5 2 4 3 3" xfId="18277"/>
    <cellStyle name="Normal 5 2 5 2 4 4" xfId="6226"/>
    <cellStyle name="Normal 5 2 5 2 4 4 2" xfId="18279"/>
    <cellStyle name="Normal 5 2 5 2 4 5" xfId="18272"/>
    <cellStyle name="Normal 5 2 5 2 5" xfId="1472"/>
    <cellStyle name="Normal 5 2 5 2 5 2" xfId="4114"/>
    <cellStyle name="Normal 5 2 5 2 5 2 2" xfId="9395"/>
    <cellStyle name="Normal 5 2 5 2 5 2 2 2" xfId="18282"/>
    <cellStyle name="Normal 5 2 5 2 5 2 3" xfId="18281"/>
    <cellStyle name="Normal 5 2 5 2 5 3" xfId="6754"/>
    <cellStyle name="Normal 5 2 5 2 5 3 2" xfId="18283"/>
    <cellStyle name="Normal 5 2 5 2 5 4" xfId="18280"/>
    <cellStyle name="Normal 5 2 5 2 6" xfId="2704"/>
    <cellStyle name="Normal 5 2 5 2 6 2" xfId="5346"/>
    <cellStyle name="Normal 5 2 5 2 6 2 2" xfId="10627"/>
    <cellStyle name="Normal 5 2 5 2 6 2 2 2" xfId="18286"/>
    <cellStyle name="Normal 5 2 5 2 6 2 3" xfId="18285"/>
    <cellStyle name="Normal 5 2 5 2 6 3" xfId="7986"/>
    <cellStyle name="Normal 5 2 5 2 6 3 2" xfId="18287"/>
    <cellStyle name="Normal 5 2 5 2 6 4" xfId="18284"/>
    <cellStyle name="Normal 5 2 5 2 7" xfId="2881"/>
    <cellStyle name="Normal 5 2 5 2 7 2" xfId="8163"/>
    <cellStyle name="Normal 5 2 5 2 7 2 2" xfId="18289"/>
    <cellStyle name="Normal 5 2 5 2 7 3" xfId="18288"/>
    <cellStyle name="Normal 5 2 5 2 8" xfId="5522"/>
    <cellStyle name="Normal 5 2 5 2 8 2" xfId="18290"/>
    <cellStyle name="Normal 5 2 5 2 9" xfId="18231"/>
    <cellStyle name="Normal 5 2 5 3" xfId="332"/>
    <cellStyle name="Normal 5 2 5 3 2" xfId="681"/>
    <cellStyle name="Normal 5 2 5 3 2 2" xfId="1913"/>
    <cellStyle name="Normal 5 2 5 3 2 2 2" xfId="4555"/>
    <cellStyle name="Normal 5 2 5 3 2 2 2 2" xfId="9836"/>
    <cellStyle name="Normal 5 2 5 3 2 2 2 2 2" xfId="18295"/>
    <cellStyle name="Normal 5 2 5 3 2 2 2 3" xfId="18294"/>
    <cellStyle name="Normal 5 2 5 3 2 2 3" xfId="7195"/>
    <cellStyle name="Normal 5 2 5 3 2 2 3 2" xfId="18296"/>
    <cellStyle name="Normal 5 2 5 3 2 2 4" xfId="18293"/>
    <cellStyle name="Normal 5 2 5 3 2 3" xfId="3323"/>
    <cellStyle name="Normal 5 2 5 3 2 3 2" xfId="8604"/>
    <cellStyle name="Normal 5 2 5 3 2 3 2 2" xfId="18298"/>
    <cellStyle name="Normal 5 2 5 3 2 3 3" xfId="18297"/>
    <cellStyle name="Normal 5 2 5 3 2 4" xfId="5963"/>
    <cellStyle name="Normal 5 2 5 3 2 4 2" xfId="18299"/>
    <cellStyle name="Normal 5 2 5 3 2 5" xfId="18292"/>
    <cellStyle name="Normal 5 2 5 3 3" xfId="1033"/>
    <cellStyle name="Normal 5 2 5 3 3 2" xfId="2265"/>
    <cellStyle name="Normal 5 2 5 3 3 2 2" xfId="4907"/>
    <cellStyle name="Normal 5 2 5 3 3 2 2 2" xfId="10188"/>
    <cellStyle name="Normal 5 2 5 3 3 2 2 2 2" xfId="18303"/>
    <cellStyle name="Normal 5 2 5 3 3 2 2 3" xfId="18302"/>
    <cellStyle name="Normal 5 2 5 3 3 2 3" xfId="7547"/>
    <cellStyle name="Normal 5 2 5 3 3 2 3 2" xfId="18304"/>
    <cellStyle name="Normal 5 2 5 3 3 2 4" xfId="18301"/>
    <cellStyle name="Normal 5 2 5 3 3 3" xfId="3675"/>
    <cellStyle name="Normal 5 2 5 3 3 3 2" xfId="8956"/>
    <cellStyle name="Normal 5 2 5 3 3 3 2 2" xfId="18306"/>
    <cellStyle name="Normal 5 2 5 3 3 3 3" xfId="18305"/>
    <cellStyle name="Normal 5 2 5 3 3 4" xfId="6315"/>
    <cellStyle name="Normal 5 2 5 3 3 4 2" xfId="18307"/>
    <cellStyle name="Normal 5 2 5 3 3 5" xfId="18300"/>
    <cellStyle name="Normal 5 2 5 3 4" xfId="1561"/>
    <cellStyle name="Normal 5 2 5 3 4 2" xfId="4203"/>
    <cellStyle name="Normal 5 2 5 3 4 2 2" xfId="9484"/>
    <cellStyle name="Normal 5 2 5 3 4 2 2 2" xfId="18310"/>
    <cellStyle name="Normal 5 2 5 3 4 2 3" xfId="18309"/>
    <cellStyle name="Normal 5 2 5 3 4 3" xfId="6843"/>
    <cellStyle name="Normal 5 2 5 3 4 3 2" xfId="18311"/>
    <cellStyle name="Normal 5 2 5 3 4 4" xfId="18308"/>
    <cellStyle name="Normal 5 2 5 3 5" xfId="2970"/>
    <cellStyle name="Normal 5 2 5 3 5 2" xfId="8252"/>
    <cellStyle name="Normal 5 2 5 3 5 2 2" xfId="18313"/>
    <cellStyle name="Normal 5 2 5 3 5 3" xfId="18312"/>
    <cellStyle name="Normal 5 2 5 3 6" xfId="5611"/>
    <cellStyle name="Normal 5 2 5 3 6 2" xfId="18314"/>
    <cellStyle name="Normal 5 2 5 3 7" xfId="18291"/>
    <cellStyle name="Normal 5 2 5 4" xfId="506"/>
    <cellStyle name="Normal 5 2 5 4 2" xfId="1209"/>
    <cellStyle name="Normal 5 2 5 4 2 2" xfId="2441"/>
    <cellStyle name="Normal 5 2 5 4 2 2 2" xfId="5083"/>
    <cellStyle name="Normal 5 2 5 4 2 2 2 2" xfId="10364"/>
    <cellStyle name="Normal 5 2 5 4 2 2 2 2 2" xfId="18319"/>
    <cellStyle name="Normal 5 2 5 4 2 2 2 3" xfId="18318"/>
    <cellStyle name="Normal 5 2 5 4 2 2 3" xfId="7723"/>
    <cellStyle name="Normal 5 2 5 4 2 2 3 2" xfId="18320"/>
    <cellStyle name="Normal 5 2 5 4 2 2 4" xfId="18317"/>
    <cellStyle name="Normal 5 2 5 4 2 3" xfId="3851"/>
    <cellStyle name="Normal 5 2 5 4 2 3 2" xfId="9132"/>
    <cellStyle name="Normal 5 2 5 4 2 3 2 2" xfId="18322"/>
    <cellStyle name="Normal 5 2 5 4 2 3 3" xfId="18321"/>
    <cellStyle name="Normal 5 2 5 4 2 4" xfId="6491"/>
    <cellStyle name="Normal 5 2 5 4 2 4 2" xfId="18323"/>
    <cellStyle name="Normal 5 2 5 4 2 5" xfId="18316"/>
    <cellStyle name="Normal 5 2 5 4 3" xfId="1737"/>
    <cellStyle name="Normal 5 2 5 4 3 2" xfId="4379"/>
    <cellStyle name="Normal 5 2 5 4 3 2 2" xfId="9660"/>
    <cellStyle name="Normal 5 2 5 4 3 2 2 2" xfId="18326"/>
    <cellStyle name="Normal 5 2 5 4 3 2 3" xfId="18325"/>
    <cellStyle name="Normal 5 2 5 4 3 3" xfId="7019"/>
    <cellStyle name="Normal 5 2 5 4 3 3 2" xfId="18327"/>
    <cellStyle name="Normal 5 2 5 4 3 4" xfId="18324"/>
    <cellStyle name="Normal 5 2 5 4 4" xfId="3146"/>
    <cellStyle name="Normal 5 2 5 4 4 2" xfId="8428"/>
    <cellStyle name="Normal 5 2 5 4 4 2 2" xfId="18329"/>
    <cellStyle name="Normal 5 2 5 4 4 3" xfId="18328"/>
    <cellStyle name="Normal 5 2 5 4 5" xfId="5787"/>
    <cellStyle name="Normal 5 2 5 4 5 2" xfId="18330"/>
    <cellStyle name="Normal 5 2 5 4 6" xfId="18315"/>
    <cellStyle name="Normal 5 2 5 5" xfId="857"/>
    <cellStyle name="Normal 5 2 5 5 2" xfId="2089"/>
    <cellStyle name="Normal 5 2 5 5 2 2" xfId="4731"/>
    <cellStyle name="Normal 5 2 5 5 2 2 2" xfId="10012"/>
    <cellStyle name="Normal 5 2 5 5 2 2 2 2" xfId="18334"/>
    <cellStyle name="Normal 5 2 5 5 2 2 3" xfId="18333"/>
    <cellStyle name="Normal 5 2 5 5 2 3" xfId="7371"/>
    <cellStyle name="Normal 5 2 5 5 2 3 2" xfId="18335"/>
    <cellStyle name="Normal 5 2 5 5 2 4" xfId="18332"/>
    <cellStyle name="Normal 5 2 5 5 3" xfId="3499"/>
    <cellStyle name="Normal 5 2 5 5 3 2" xfId="8780"/>
    <cellStyle name="Normal 5 2 5 5 3 2 2" xfId="18337"/>
    <cellStyle name="Normal 5 2 5 5 3 3" xfId="18336"/>
    <cellStyle name="Normal 5 2 5 5 4" xfId="6139"/>
    <cellStyle name="Normal 5 2 5 5 4 2" xfId="18338"/>
    <cellStyle name="Normal 5 2 5 5 5" xfId="18331"/>
    <cellStyle name="Normal 5 2 5 6" xfId="1385"/>
    <cellStyle name="Normal 5 2 5 6 2" xfId="4027"/>
    <cellStyle name="Normal 5 2 5 6 2 2" xfId="9308"/>
    <cellStyle name="Normal 5 2 5 6 2 2 2" xfId="18341"/>
    <cellStyle name="Normal 5 2 5 6 2 3" xfId="18340"/>
    <cellStyle name="Normal 5 2 5 6 3" xfId="6667"/>
    <cellStyle name="Normal 5 2 5 6 3 2" xfId="18342"/>
    <cellStyle name="Normal 5 2 5 6 4" xfId="18339"/>
    <cellStyle name="Normal 5 2 5 7" xfId="2617"/>
    <cellStyle name="Normal 5 2 5 7 2" xfId="5259"/>
    <cellStyle name="Normal 5 2 5 7 2 2" xfId="10540"/>
    <cellStyle name="Normal 5 2 5 7 2 2 2" xfId="18345"/>
    <cellStyle name="Normal 5 2 5 7 2 3" xfId="18344"/>
    <cellStyle name="Normal 5 2 5 7 3" xfId="7899"/>
    <cellStyle name="Normal 5 2 5 7 3 2" xfId="18346"/>
    <cellStyle name="Normal 5 2 5 7 4" xfId="18343"/>
    <cellStyle name="Normal 5 2 5 8" xfId="2794"/>
    <cellStyle name="Normal 5 2 5 8 2" xfId="8076"/>
    <cellStyle name="Normal 5 2 5 8 2 2" xfId="18348"/>
    <cellStyle name="Normal 5 2 5 8 3" xfId="18347"/>
    <cellStyle name="Normal 5 2 5 9" xfId="5435"/>
    <cellStyle name="Normal 5 2 5 9 2" xfId="18349"/>
    <cellStyle name="Normal 5 2 6" xfId="186"/>
    <cellStyle name="Normal 5 2 6 2" xfId="371"/>
    <cellStyle name="Normal 5 2 6 2 2" xfId="720"/>
    <cellStyle name="Normal 5 2 6 2 2 2" xfId="1952"/>
    <cellStyle name="Normal 5 2 6 2 2 2 2" xfId="4594"/>
    <cellStyle name="Normal 5 2 6 2 2 2 2 2" xfId="9875"/>
    <cellStyle name="Normal 5 2 6 2 2 2 2 2 2" xfId="18355"/>
    <cellStyle name="Normal 5 2 6 2 2 2 2 3" xfId="18354"/>
    <cellStyle name="Normal 5 2 6 2 2 2 3" xfId="7234"/>
    <cellStyle name="Normal 5 2 6 2 2 2 3 2" xfId="18356"/>
    <cellStyle name="Normal 5 2 6 2 2 2 4" xfId="18353"/>
    <cellStyle name="Normal 5 2 6 2 2 3" xfId="3362"/>
    <cellStyle name="Normal 5 2 6 2 2 3 2" xfId="8643"/>
    <cellStyle name="Normal 5 2 6 2 2 3 2 2" xfId="18358"/>
    <cellStyle name="Normal 5 2 6 2 2 3 3" xfId="18357"/>
    <cellStyle name="Normal 5 2 6 2 2 4" xfId="6002"/>
    <cellStyle name="Normal 5 2 6 2 2 4 2" xfId="18359"/>
    <cellStyle name="Normal 5 2 6 2 2 5" xfId="18352"/>
    <cellStyle name="Normal 5 2 6 2 3" xfId="1072"/>
    <cellStyle name="Normal 5 2 6 2 3 2" xfId="2304"/>
    <cellStyle name="Normal 5 2 6 2 3 2 2" xfId="4946"/>
    <cellStyle name="Normal 5 2 6 2 3 2 2 2" xfId="10227"/>
    <cellStyle name="Normal 5 2 6 2 3 2 2 2 2" xfId="18363"/>
    <cellStyle name="Normal 5 2 6 2 3 2 2 3" xfId="18362"/>
    <cellStyle name="Normal 5 2 6 2 3 2 3" xfId="7586"/>
    <cellStyle name="Normal 5 2 6 2 3 2 3 2" xfId="18364"/>
    <cellStyle name="Normal 5 2 6 2 3 2 4" xfId="18361"/>
    <cellStyle name="Normal 5 2 6 2 3 3" xfId="3714"/>
    <cellStyle name="Normal 5 2 6 2 3 3 2" xfId="8995"/>
    <cellStyle name="Normal 5 2 6 2 3 3 2 2" xfId="18366"/>
    <cellStyle name="Normal 5 2 6 2 3 3 3" xfId="18365"/>
    <cellStyle name="Normal 5 2 6 2 3 4" xfId="6354"/>
    <cellStyle name="Normal 5 2 6 2 3 4 2" xfId="18367"/>
    <cellStyle name="Normal 5 2 6 2 3 5" xfId="18360"/>
    <cellStyle name="Normal 5 2 6 2 4" xfId="1600"/>
    <cellStyle name="Normal 5 2 6 2 4 2" xfId="4242"/>
    <cellStyle name="Normal 5 2 6 2 4 2 2" xfId="9523"/>
    <cellStyle name="Normal 5 2 6 2 4 2 2 2" xfId="18370"/>
    <cellStyle name="Normal 5 2 6 2 4 2 3" xfId="18369"/>
    <cellStyle name="Normal 5 2 6 2 4 3" xfId="6882"/>
    <cellStyle name="Normal 5 2 6 2 4 3 2" xfId="18371"/>
    <cellStyle name="Normal 5 2 6 2 4 4" xfId="18368"/>
    <cellStyle name="Normal 5 2 6 2 5" xfId="3009"/>
    <cellStyle name="Normal 5 2 6 2 5 2" xfId="8291"/>
    <cellStyle name="Normal 5 2 6 2 5 2 2" xfId="18373"/>
    <cellStyle name="Normal 5 2 6 2 5 3" xfId="18372"/>
    <cellStyle name="Normal 5 2 6 2 6" xfId="5650"/>
    <cellStyle name="Normal 5 2 6 2 6 2" xfId="18374"/>
    <cellStyle name="Normal 5 2 6 2 7" xfId="18351"/>
    <cellStyle name="Normal 5 2 6 3" xfId="545"/>
    <cellStyle name="Normal 5 2 6 3 2" xfId="1248"/>
    <cellStyle name="Normal 5 2 6 3 2 2" xfId="2480"/>
    <cellStyle name="Normal 5 2 6 3 2 2 2" xfId="5122"/>
    <cellStyle name="Normal 5 2 6 3 2 2 2 2" xfId="10403"/>
    <cellStyle name="Normal 5 2 6 3 2 2 2 2 2" xfId="18379"/>
    <cellStyle name="Normal 5 2 6 3 2 2 2 3" xfId="18378"/>
    <cellStyle name="Normal 5 2 6 3 2 2 3" xfId="7762"/>
    <cellStyle name="Normal 5 2 6 3 2 2 3 2" xfId="18380"/>
    <cellStyle name="Normal 5 2 6 3 2 2 4" xfId="18377"/>
    <cellStyle name="Normal 5 2 6 3 2 3" xfId="3890"/>
    <cellStyle name="Normal 5 2 6 3 2 3 2" xfId="9171"/>
    <cellStyle name="Normal 5 2 6 3 2 3 2 2" xfId="18382"/>
    <cellStyle name="Normal 5 2 6 3 2 3 3" xfId="18381"/>
    <cellStyle name="Normal 5 2 6 3 2 4" xfId="6530"/>
    <cellStyle name="Normal 5 2 6 3 2 4 2" xfId="18383"/>
    <cellStyle name="Normal 5 2 6 3 2 5" xfId="18376"/>
    <cellStyle name="Normal 5 2 6 3 3" xfId="1776"/>
    <cellStyle name="Normal 5 2 6 3 3 2" xfId="4418"/>
    <cellStyle name="Normal 5 2 6 3 3 2 2" xfId="9699"/>
    <cellStyle name="Normal 5 2 6 3 3 2 2 2" xfId="18386"/>
    <cellStyle name="Normal 5 2 6 3 3 2 3" xfId="18385"/>
    <cellStyle name="Normal 5 2 6 3 3 3" xfId="7058"/>
    <cellStyle name="Normal 5 2 6 3 3 3 2" xfId="18387"/>
    <cellStyle name="Normal 5 2 6 3 3 4" xfId="18384"/>
    <cellStyle name="Normal 5 2 6 3 4" xfId="3185"/>
    <cellStyle name="Normal 5 2 6 3 4 2" xfId="8467"/>
    <cellStyle name="Normal 5 2 6 3 4 2 2" xfId="18389"/>
    <cellStyle name="Normal 5 2 6 3 4 3" xfId="18388"/>
    <cellStyle name="Normal 5 2 6 3 5" xfId="5826"/>
    <cellStyle name="Normal 5 2 6 3 5 2" xfId="18390"/>
    <cellStyle name="Normal 5 2 6 3 6" xfId="18375"/>
    <cellStyle name="Normal 5 2 6 4" xfId="896"/>
    <cellStyle name="Normal 5 2 6 4 2" xfId="2128"/>
    <cellStyle name="Normal 5 2 6 4 2 2" xfId="4770"/>
    <cellStyle name="Normal 5 2 6 4 2 2 2" xfId="10051"/>
    <cellStyle name="Normal 5 2 6 4 2 2 2 2" xfId="18394"/>
    <cellStyle name="Normal 5 2 6 4 2 2 3" xfId="18393"/>
    <cellStyle name="Normal 5 2 6 4 2 3" xfId="7410"/>
    <cellStyle name="Normal 5 2 6 4 2 3 2" xfId="18395"/>
    <cellStyle name="Normal 5 2 6 4 2 4" xfId="18392"/>
    <cellStyle name="Normal 5 2 6 4 3" xfId="3538"/>
    <cellStyle name="Normal 5 2 6 4 3 2" xfId="8819"/>
    <cellStyle name="Normal 5 2 6 4 3 2 2" xfId="18397"/>
    <cellStyle name="Normal 5 2 6 4 3 3" xfId="18396"/>
    <cellStyle name="Normal 5 2 6 4 4" xfId="6178"/>
    <cellStyle name="Normal 5 2 6 4 4 2" xfId="18398"/>
    <cellStyle name="Normal 5 2 6 4 5" xfId="18391"/>
    <cellStyle name="Normal 5 2 6 5" xfId="1424"/>
    <cellStyle name="Normal 5 2 6 5 2" xfId="4066"/>
    <cellStyle name="Normal 5 2 6 5 2 2" xfId="9347"/>
    <cellStyle name="Normal 5 2 6 5 2 2 2" xfId="18401"/>
    <cellStyle name="Normal 5 2 6 5 2 3" xfId="18400"/>
    <cellStyle name="Normal 5 2 6 5 3" xfId="6706"/>
    <cellStyle name="Normal 5 2 6 5 3 2" xfId="18402"/>
    <cellStyle name="Normal 5 2 6 5 4" xfId="18399"/>
    <cellStyle name="Normal 5 2 6 6" xfId="2656"/>
    <cellStyle name="Normal 5 2 6 6 2" xfId="5298"/>
    <cellStyle name="Normal 5 2 6 6 2 2" xfId="10579"/>
    <cellStyle name="Normal 5 2 6 6 2 2 2" xfId="18405"/>
    <cellStyle name="Normal 5 2 6 6 2 3" xfId="18404"/>
    <cellStyle name="Normal 5 2 6 6 3" xfId="7938"/>
    <cellStyle name="Normal 5 2 6 6 3 2" xfId="18406"/>
    <cellStyle name="Normal 5 2 6 6 4" xfId="18403"/>
    <cellStyle name="Normal 5 2 6 7" xfId="2833"/>
    <cellStyle name="Normal 5 2 6 7 2" xfId="8115"/>
    <cellStyle name="Normal 5 2 6 7 2 2" xfId="18408"/>
    <cellStyle name="Normal 5 2 6 7 3" xfId="18407"/>
    <cellStyle name="Normal 5 2 6 8" xfId="5474"/>
    <cellStyle name="Normal 5 2 6 8 2" xfId="18409"/>
    <cellStyle name="Normal 5 2 6 9" xfId="18350"/>
    <cellStyle name="Normal 5 2 7" xfId="283"/>
    <cellStyle name="Normal 5 2 7 2" xfId="631"/>
    <cellStyle name="Normal 5 2 7 2 2" xfId="1863"/>
    <cellStyle name="Normal 5 2 7 2 2 2" xfId="4505"/>
    <cellStyle name="Normal 5 2 7 2 2 2 2" xfId="9786"/>
    <cellStyle name="Normal 5 2 7 2 2 2 2 2" xfId="18414"/>
    <cellStyle name="Normal 5 2 7 2 2 2 3" xfId="18413"/>
    <cellStyle name="Normal 5 2 7 2 2 3" xfId="7145"/>
    <cellStyle name="Normal 5 2 7 2 2 3 2" xfId="18415"/>
    <cellStyle name="Normal 5 2 7 2 2 4" xfId="18412"/>
    <cellStyle name="Normal 5 2 7 2 3" xfId="3273"/>
    <cellStyle name="Normal 5 2 7 2 3 2" xfId="8554"/>
    <cellStyle name="Normal 5 2 7 2 3 2 2" xfId="18417"/>
    <cellStyle name="Normal 5 2 7 2 3 3" xfId="18416"/>
    <cellStyle name="Normal 5 2 7 2 4" xfId="5913"/>
    <cellStyle name="Normal 5 2 7 2 4 2" xfId="18418"/>
    <cellStyle name="Normal 5 2 7 2 5" xfId="18411"/>
    <cellStyle name="Normal 5 2 7 3" xfId="983"/>
    <cellStyle name="Normal 5 2 7 3 2" xfId="2215"/>
    <cellStyle name="Normal 5 2 7 3 2 2" xfId="4857"/>
    <cellStyle name="Normal 5 2 7 3 2 2 2" xfId="10138"/>
    <cellStyle name="Normal 5 2 7 3 2 2 2 2" xfId="18422"/>
    <cellStyle name="Normal 5 2 7 3 2 2 3" xfId="18421"/>
    <cellStyle name="Normal 5 2 7 3 2 3" xfId="7497"/>
    <cellStyle name="Normal 5 2 7 3 2 3 2" xfId="18423"/>
    <cellStyle name="Normal 5 2 7 3 2 4" xfId="18420"/>
    <cellStyle name="Normal 5 2 7 3 3" xfId="3625"/>
    <cellStyle name="Normal 5 2 7 3 3 2" xfId="8906"/>
    <cellStyle name="Normal 5 2 7 3 3 2 2" xfId="18425"/>
    <cellStyle name="Normal 5 2 7 3 3 3" xfId="18424"/>
    <cellStyle name="Normal 5 2 7 3 4" xfId="6265"/>
    <cellStyle name="Normal 5 2 7 3 4 2" xfId="18426"/>
    <cellStyle name="Normal 5 2 7 3 5" xfId="18419"/>
    <cellStyle name="Normal 5 2 7 4" xfId="1511"/>
    <cellStyle name="Normal 5 2 7 4 2" xfId="4153"/>
    <cellStyle name="Normal 5 2 7 4 2 2" xfId="9434"/>
    <cellStyle name="Normal 5 2 7 4 2 2 2" xfId="18429"/>
    <cellStyle name="Normal 5 2 7 4 2 3" xfId="18428"/>
    <cellStyle name="Normal 5 2 7 4 3" xfId="6793"/>
    <cellStyle name="Normal 5 2 7 4 3 2" xfId="18430"/>
    <cellStyle name="Normal 5 2 7 4 4" xfId="18427"/>
    <cellStyle name="Normal 5 2 7 5" xfId="2920"/>
    <cellStyle name="Normal 5 2 7 5 2" xfId="8202"/>
    <cellStyle name="Normal 5 2 7 5 2 2" xfId="18432"/>
    <cellStyle name="Normal 5 2 7 5 3" xfId="18431"/>
    <cellStyle name="Normal 5 2 7 6" xfId="5561"/>
    <cellStyle name="Normal 5 2 7 6 2" xfId="18433"/>
    <cellStyle name="Normal 5 2 7 7" xfId="18410"/>
    <cellStyle name="Normal 5 2 8" xfId="458"/>
    <cellStyle name="Normal 5 2 8 2" xfId="1159"/>
    <cellStyle name="Normal 5 2 8 2 2" xfId="2391"/>
    <cellStyle name="Normal 5 2 8 2 2 2" xfId="5033"/>
    <cellStyle name="Normal 5 2 8 2 2 2 2" xfId="10314"/>
    <cellStyle name="Normal 5 2 8 2 2 2 2 2" xfId="18438"/>
    <cellStyle name="Normal 5 2 8 2 2 2 3" xfId="18437"/>
    <cellStyle name="Normal 5 2 8 2 2 3" xfId="7673"/>
    <cellStyle name="Normal 5 2 8 2 2 3 2" xfId="18439"/>
    <cellStyle name="Normal 5 2 8 2 2 4" xfId="18436"/>
    <cellStyle name="Normal 5 2 8 2 3" xfId="3801"/>
    <cellStyle name="Normal 5 2 8 2 3 2" xfId="9082"/>
    <cellStyle name="Normal 5 2 8 2 3 2 2" xfId="18441"/>
    <cellStyle name="Normal 5 2 8 2 3 3" xfId="18440"/>
    <cellStyle name="Normal 5 2 8 2 4" xfId="6441"/>
    <cellStyle name="Normal 5 2 8 2 4 2" xfId="18442"/>
    <cellStyle name="Normal 5 2 8 2 5" xfId="18435"/>
    <cellStyle name="Normal 5 2 8 3" xfId="1687"/>
    <cellStyle name="Normal 5 2 8 3 2" xfId="4329"/>
    <cellStyle name="Normal 5 2 8 3 2 2" xfId="9610"/>
    <cellStyle name="Normal 5 2 8 3 2 2 2" xfId="18445"/>
    <cellStyle name="Normal 5 2 8 3 2 3" xfId="18444"/>
    <cellStyle name="Normal 5 2 8 3 3" xfId="6969"/>
    <cellStyle name="Normal 5 2 8 3 3 2" xfId="18446"/>
    <cellStyle name="Normal 5 2 8 3 4" xfId="18443"/>
    <cellStyle name="Normal 5 2 8 4" xfId="3096"/>
    <cellStyle name="Normal 5 2 8 4 2" xfId="8378"/>
    <cellStyle name="Normal 5 2 8 4 2 2" xfId="18448"/>
    <cellStyle name="Normal 5 2 8 4 3" xfId="18447"/>
    <cellStyle name="Normal 5 2 8 5" xfId="5737"/>
    <cellStyle name="Normal 5 2 8 5 2" xfId="18449"/>
    <cellStyle name="Normal 5 2 8 6" xfId="18434"/>
    <cellStyle name="Normal 5 2 9" xfId="807"/>
    <cellStyle name="Normal 5 2 9 2" xfId="2039"/>
    <cellStyle name="Normal 5 2 9 2 2" xfId="4681"/>
    <cellStyle name="Normal 5 2 9 2 2 2" xfId="9962"/>
    <cellStyle name="Normal 5 2 9 2 2 2 2" xfId="18453"/>
    <cellStyle name="Normal 5 2 9 2 2 3" xfId="18452"/>
    <cellStyle name="Normal 5 2 9 2 3" xfId="7321"/>
    <cellStyle name="Normal 5 2 9 2 3 2" xfId="18454"/>
    <cellStyle name="Normal 5 2 9 2 4" xfId="18451"/>
    <cellStyle name="Normal 5 2 9 3" xfId="3449"/>
    <cellStyle name="Normal 5 2 9 3 2" xfId="8730"/>
    <cellStyle name="Normal 5 2 9 3 2 2" xfId="18456"/>
    <cellStyle name="Normal 5 2 9 3 3" xfId="18455"/>
    <cellStyle name="Normal 5 2 9 4" xfId="6089"/>
    <cellStyle name="Normal 5 2 9 4 2" xfId="18457"/>
    <cellStyle name="Normal 5 2 9 5" xfId="18450"/>
    <cellStyle name="Normal 5 3" xfId="107"/>
    <cellStyle name="Normal 5 3 10" xfId="2747"/>
    <cellStyle name="Normal 5 3 10 2" xfId="8029"/>
    <cellStyle name="Normal 5 3 10 2 2" xfId="18460"/>
    <cellStyle name="Normal 5 3 10 3" xfId="18459"/>
    <cellStyle name="Normal 5 3 11" xfId="5389"/>
    <cellStyle name="Normal 5 3 11 2" xfId="18461"/>
    <cellStyle name="Normal 5 3 12" xfId="18458"/>
    <cellStyle name="Normal 5 3 2" xfId="122"/>
    <cellStyle name="Normal 5 3 2 10" xfId="18462"/>
    <cellStyle name="Normal 5 3 2 2" xfId="206"/>
    <cellStyle name="Normal 5 3 2 2 2" xfId="390"/>
    <cellStyle name="Normal 5 3 2 2 2 2" xfId="739"/>
    <cellStyle name="Normal 5 3 2 2 2 2 2" xfId="1971"/>
    <cellStyle name="Normal 5 3 2 2 2 2 2 2" xfId="4613"/>
    <cellStyle name="Normal 5 3 2 2 2 2 2 2 2" xfId="9894"/>
    <cellStyle name="Normal 5 3 2 2 2 2 2 2 2 2" xfId="18468"/>
    <cellStyle name="Normal 5 3 2 2 2 2 2 2 3" xfId="18467"/>
    <cellStyle name="Normal 5 3 2 2 2 2 2 3" xfId="7253"/>
    <cellStyle name="Normal 5 3 2 2 2 2 2 3 2" xfId="18469"/>
    <cellStyle name="Normal 5 3 2 2 2 2 2 4" xfId="18466"/>
    <cellStyle name="Normal 5 3 2 2 2 2 3" xfId="3381"/>
    <cellStyle name="Normal 5 3 2 2 2 2 3 2" xfId="8662"/>
    <cellStyle name="Normal 5 3 2 2 2 2 3 2 2" xfId="18471"/>
    <cellStyle name="Normal 5 3 2 2 2 2 3 3" xfId="18470"/>
    <cellStyle name="Normal 5 3 2 2 2 2 4" xfId="6021"/>
    <cellStyle name="Normal 5 3 2 2 2 2 4 2" xfId="18472"/>
    <cellStyle name="Normal 5 3 2 2 2 2 5" xfId="18465"/>
    <cellStyle name="Normal 5 3 2 2 2 3" xfId="1091"/>
    <cellStyle name="Normal 5 3 2 2 2 3 2" xfId="2323"/>
    <cellStyle name="Normal 5 3 2 2 2 3 2 2" xfId="4965"/>
    <cellStyle name="Normal 5 3 2 2 2 3 2 2 2" xfId="10246"/>
    <cellStyle name="Normal 5 3 2 2 2 3 2 2 2 2" xfId="18476"/>
    <cellStyle name="Normal 5 3 2 2 2 3 2 2 3" xfId="18475"/>
    <cellStyle name="Normal 5 3 2 2 2 3 2 3" xfId="7605"/>
    <cellStyle name="Normal 5 3 2 2 2 3 2 3 2" xfId="18477"/>
    <cellStyle name="Normal 5 3 2 2 2 3 2 4" xfId="18474"/>
    <cellStyle name="Normal 5 3 2 2 2 3 3" xfId="3733"/>
    <cellStyle name="Normal 5 3 2 2 2 3 3 2" xfId="9014"/>
    <cellStyle name="Normal 5 3 2 2 2 3 3 2 2" xfId="18479"/>
    <cellStyle name="Normal 5 3 2 2 2 3 3 3" xfId="18478"/>
    <cellStyle name="Normal 5 3 2 2 2 3 4" xfId="6373"/>
    <cellStyle name="Normal 5 3 2 2 2 3 4 2" xfId="18480"/>
    <cellStyle name="Normal 5 3 2 2 2 3 5" xfId="18473"/>
    <cellStyle name="Normal 5 3 2 2 2 4" xfId="1619"/>
    <cellStyle name="Normal 5 3 2 2 2 4 2" xfId="4261"/>
    <cellStyle name="Normal 5 3 2 2 2 4 2 2" xfId="9542"/>
    <cellStyle name="Normal 5 3 2 2 2 4 2 2 2" xfId="18483"/>
    <cellStyle name="Normal 5 3 2 2 2 4 2 3" xfId="18482"/>
    <cellStyle name="Normal 5 3 2 2 2 4 3" xfId="6901"/>
    <cellStyle name="Normal 5 3 2 2 2 4 3 2" xfId="18484"/>
    <cellStyle name="Normal 5 3 2 2 2 4 4" xfId="18481"/>
    <cellStyle name="Normal 5 3 2 2 2 5" xfId="3028"/>
    <cellStyle name="Normal 5 3 2 2 2 5 2" xfId="8310"/>
    <cellStyle name="Normal 5 3 2 2 2 5 2 2" xfId="18486"/>
    <cellStyle name="Normal 5 3 2 2 2 5 3" xfId="18485"/>
    <cellStyle name="Normal 5 3 2 2 2 6" xfId="5669"/>
    <cellStyle name="Normal 5 3 2 2 2 6 2" xfId="18487"/>
    <cellStyle name="Normal 5 3 2 2 2 7" xfId="18464"/>
    <cellStyle name="Normal 5 3 2 2 3" xfId="562"/>
    <cellStyle name="Normal 5 3 2 2 3 2" xfId="1267"/>
    <cellStyle name="Normal 5 3 2 2 3 2 2" xfId="2499"/>
    <cellStyle name="Normal 5 3 2 2 3 2 2 2" xfId="5141"/>
    <cellStyle name="Normal 5 3 2 2 3 2 2 2 2" xfId="10422"/>
    <cellStyle name="Normal 5 3 2 2 3 2 2 2 2 2" xfId="18492"/>
    <cellStyle name="Normal 5 3 2 2 3 2 2 2 3" xfId="18491"/>
    <cellStyle name="Normal 5 3 2 2 3 2 2 3" xfId="7781"/>
    <cellStyle name="Normal 5 3 2 2 3 2 2 3 2" xfId="18493"/>
    <cellStyle name="Normal 5 3 2 2 3 2 2 4" xfId="18490"/>
    <cellStyle name="Normal 5 3 2 2 3 2 3" xfId="3909"/>
    <cellStyle name="Normal 5 3 2 2 3 2 3 2" xfId="9190"/>
    <cellStyle name="Normal 5 3 2 2 3 2 3 2 2" xfId="18495"/>
    <cellStyle name="Normal 5 3 2 2 3 2 3 3" xfId="18494"/>
    <cellStyle name="Normal 5 3 2 2 3 2 4" xfId="6549"/>
    <cellStyle name="Normal 5 3 2 2 3 2 4 2" xfId="18496"/>
    <cellStyle name="Normal 5 3 2 2 3 2 5" xfId="18489"/>
    <cellStyle name="Normal 5 3 2 2 3 3" xfId="1795"/>
    <cellStyle name="Normal 5 3 2 2 3 3 2" xfId="4437"/>
    <cellStyle name="Normal 5 3 2 2 3 3 2 2" xfId="9718"/>
    <cellStyle name="Normal 5 3 2 2 3 3 2 2 2" xfId="18499"/>
    <cellStyle name="Normal 5 3 2 2 3 3 2 3" xfId="18498"/>
    <cellStyle name="Normal 5 3 2 2 3 3 3" xfId="7077"/>
    <cellStyle name="Normal 5 3 2 2 3 3 3 2" xfId="18500"/>
    <cellStyle name="Normal 5 3 2 2 3 3 4" xfId="18497"/>
    <cellStyle name="Normal 5 3 2 2 3 4" xfId="3204"/>
    <cellStyle name="Normal 5 3 2 2 3 4 2" xfId="8486"/>
    <cellStyle name="Normal 5 3 2 2 3 4 2 2" xfId="18502"/>
    <cellStyle name="Normal 5 3 2 2 3 4 3" xfId="18501"/>
    <cellStyle name="Normal 5 3 2 2 3 5" xfId="5845"/>
    <cellStyle name="Normal 5 3 2 2 3 5 2" xfId="18503"/>
    <cellStyle name="Normal 5 3 2 2 3 6" xfId="18488"/>
    <cellStyle name="Normal 5 3 2 2 4" xfId="915"/>
    <cellStyle name="Normal 5 3 2 2 4 2" xfId="2147"/>
    <cellStyle name="Normal 5 3 2 2 4 2 2" xfId="4789"/>
    <cellStyle name="Normal 5 3 2 2 4 2 2 2" xfId="10070"/>
    <cellStyle name="Normal 5 3 2 2 4 2 2 2 2" xfId="18507"/>
    <cellStyle name="Normal 5 3 2 2 4 2 2 3" xfId="18506"/>
    <cellStyle name="Normal 5 3 2 2 4 2 3" xfId="7429"/>
    <cellStyle name="Normal 5 3 2 2 4 2 3 2" xfId="18508"/>
    <cellStyle name="Normal 5 3 2 2 4 2 4" xfId="18505"/>
    <cellStyle name="Normal 5 3 2 2 4 3" xfId="3557"/>
    <cellStyle name="Normal 5 3 2 2 4 3 2" xfId="8838"/>
    <cellStyle name="Normal 5 3 2 2 4 3 2 2" xfId="18510"/>
    <cellStyle name="Normal 5 3 2 2 4 3 3" xfId="18509"/>
    <cellStyle name="Normal 5 3 2 2 4 4" xfId="6197"/>
    <cellStyle name="Normal 5 3 2 2 4 4 2" xfId="18511"/>
    <cellStyle name="Normal 5 3 2 2 4 5" xfId="18504"/>
    <cellStyle name="Normal 5 3 2 2 5" xfId="1443"/>
    <cellStyle name="Normal 5 3 2 2 5 2" xfId="4085"/>
    <cellStyle name="Normal 5 3 2 2 5 2 2" xfId="9366"/>
    <cellStyle name="Normal 5 3 2 2 5 2 2 2" xfId="18514"/>
    <cellStyle name="Normal 5 3 2 2 5 2 3" xfId="18513"/>
    <cellStyle name="Normal 5 3 2 2 5 3" xfId="6725"/>
    <cellStyle name="Normal 5 3 2 2 5 3 2" xfId="18515"/>
    <cellStyle name="Normal 5 3 2 2 5 4" xfId="18512"/>
    <cellStyle name="Normal 5 3 2 2 6" xfId="2675"/>
    <cellStyle name="Normal 5 3 2 2 6 2" xfId="5317"/>
    <cellStyle name="Normal 5 3 2 2 6 2 2" xfId="10598"/>
    <cellStyle name="Normal 5 3 2 2 6 2 2 2" xfId="18518"/>
    <cellStyle name="Normal 5 3 2 2 6 2 3" xfId="18517"/>
    <cellStyle name="Normal 5 3 2 2 6 3" xfId="7957"/>
    <cellStyle name="Normal 5 3 2 2 6 3 2" xfId="18519"/>
    <cellStyle name="Normal 5 3 2 2 6 4" xfId="18516"/>
    <cellStyle name="Normal 5 3 2 2 7" xfId="2852"/>
    <cellStyle name="Normal 5 3 2 2 7 2" xfId="8134"/>
    <cellStyle name="Normal 5 3 2 2 7 2 2" xfId="18521"/>
    <cellStyle name="Normal 5 3 2 2 7 3" xfId="18520"/>
    <cellStyle name="Normal 5 3 2 2 8" xfId="5493"/>
    <cellStyle name="Normal 5 3 2 2 8 2" xfId="18522"/>
    <cellStyle name="Normal 5 3 2 2 9" xfId="18463"/>
    <cellStyle name="Normal 5 3 2 3" xfId="302"/>
    <cellStyle name="Normal 5 3 2 3 2" xfId="651"/>
    <cellStyle name="Normal 5 3 2 3 2 2" xfId="1883"/>
    <cellStyle name="Normal 5 3 2 3 2 2 2" xfId="4525"/>
    <cellStyle name="Normal 5 3 2 3 2 2 2 2" xfId="9806"/>
    <cellStyle name="Normal 5 3 2 3 2 2 2 2 2" xfId="18527"/>
    <cellStyle name="Normal 5 3 2 3 2 2 2 3" xfId="18526"/>
    <cellStyle name="Normal 5 3 2 3 2 2 3" xfId="7165"/>
    <cellStyle name="Normal 5 3 2 3 2 2 3 2" xfId="18528"/>
    <cellStyle name="Normal 5 3 2 3 2 2 4" xfId="18525"/>
    <cellStyle name="Normal 5 3 2 3 2 3" xfId="3293"/>
    <cellStyle name="Normal 5 3 2 3 2 3 2" xfId="8574"/>
    <cellStyle name="Normal 5 3 2 3 2 3 2 2" xfId="18530"/>
    <cellStyle name="Normal 5 3 2 3 2 3 3" xfId="18529"/>
    <cellStyle name="Normal 5 3 2 3 2 4" xfId="5933"/>
    <cellStyle name="Normal 5 3 2 3 2 4 2" xfId="18531"/>
    <cellStyle name="Normal 5 3 2 3 2 5" xfId="18524"/>
    <cellStyle name="Normal 5 3 2 3 3" xfId="1003"/>
    <cellStyle name="Normal 5 3 2 3 3 2" xfId="2235"/>
    <cellStyle name="Normal 5 3 2 3 3 2 2" xfId="4877"/>
    <cellStyle name="Normal 5 3 2 3 3 2 2 2" xfId="10158"/>
    <cellStyle name="Normal 5 3 2 3 3 2 2 2 2" xfId="18535"/>
    <cellStyle name="Normal 5 3 2 3 3 2 2 3" xfId="18534"/>
    <cellStyle name="Normal 5 3 2 3 3 2 3" xfId="7517"/>
    <cellStyle name="Normal 5 3 2 3 3 2 3 2" xfId="18536"/>
    <cellStyle name="Normal 5 3 2 3 3 2 4" xfId="18533"/>
    <cellStyle name="Normal 5 3 2 3 3 3" xfId="3645"/>
    <cellStyle name="Normal 5 3 2 3 3 3 2" xfId="8926"/>
    <cellStyle name="Normal 5 3 2 3 3 3 2 2" xfId="18538"/>
    <cellStyle name="Normal 5 3 2 3 3 3 3" xfId="18537"/>
    <cellStyle name="Normal 5 3 2 3 3 4" xfId="6285"/>
    <cellStyle name="Normal 5 3 2 3 3 4 2" xfId="18539"/>
    <cellStyle name="Normal 5 3 2 3 3 5" xfId="18532"/>
    <cellStyle name="Normal 5 3 2 3 4" xfId="1531"/>
    <cellStyle name="Normal 5 3 2 3 4 2" xfId="4173"/>
    <cellStyle name="Normal 5 3 2 3 4 2 2" xfId="9454"/>
    <cellStyle name="Normal 5 3 2 3 4 2 2 2" xfId="18542"/>
    <cellStyle name="Normal 5 3 2 3 4 2 3" xfId="18541"/>
    <cellStyle name="Normal 5 3 2 3 4 3" xfId="6813"/>
    <cellStyle name="Normal 5 3 2 3 4 3 2" xfId="18543"/>
    <cellStyle name="Normal 5 3 2 3 4 4" xfId="18540"/>
    <cellStyle name="Normal 5 3 2 3 5" xfId="2940"/>
    <cellStyle name="Normal 5 3 2 3 5 2" xfId="8222"/>
    <cellStyle name="Normal 5 3 2 3 5 2 2" xfId="18545"/>
    <cellStyle name="Normal 5 3 2 3 5 3" xfId="18544"/>
    <cellStyle name="Normal 5 3 2 3 6" xfId="5581"/>
    <cellStyle name="Normal 5 3 2 3 6 2" xfId="18546"/>
    <cellStyle name="Normal 5 3 2 3 7" xfId="18523"/>
    <cellStyle name="Normal 5 3 2 4" xfId="479"/>
    <cellStyle name="Normal 5 3 2 4 2" xfId="1181"/>
    <cellStyle name="Normal 5 3 2 4 2 2" xfId="2413"/>
    <cellStyle name="Normal 5 3 2 4 2 2 2" xfId="5055"/>
    <cellStyle name="Normal 5 3 2 4 2 2 2 2" xfId="10336"/>
    <cellStyle name="Normal 5 3 2 4 2 2 2 2 2" xfId="18551"/>
    <cellStyle name="Normal 5 3 2 4 2 2 2 3" xfId="18550"/>
    <cellStyle name="Normal 5 3 2 4 2 2 3" xfId="7695"/>
    <cellStyle name="Normal 5 3 2 4 2 2 3 2" xfId="18552"/>
    <cellStyle name="Normal 5 3 2 4 2 2 4" xfId="18549"/>
    <cellStyle name="Normal 5 3 2 4 2 3" xfId="3823"/>
    <cellStyle name="Normal 5 3 2 4 2 3 2" xfId="9104"/>
    <cellStyle name="Normal 5 3 2 4 2 3 2 2" xfId="18554"/>
    <cellStyle name="Normal 5 3 2 4 2 3 3" xfId="18553"/>
    <cellStyle name="Normal 5 3 2 4 2 4" xfId="6463"/>
    <cellStyle name="Normal 5 3 2 4 2 4 2" xfId="18555"/>
    <cellStyle name="Normal 5 3 2 4 2 5" xfId="18548"/>
    <cellStyle name="Normal 5 3 2 4 3" xfId="1709"/>
    <cellStyle name="Normal 5 3 2 4 3 2" xfId="4351"/>
    <cellStyle name="Normal 5 3 2 4 3 2 2" xfId="9632"/>
    <cellStyle name="Normal 5 3 2 4 3 2 2 2" xfId="18558"/>
    <cellStyle name="Normal 5 3 2 4 3 2 3" xfId="18557"/>
    <cellStyle name="Normal 5 3 2 4 3 3" xfId="6991"/>
    <cellStyle name="Normal 5 3 2 4 3 3 2" xfId="18559"/>
    <cellStyle name="Normal 5 3 2 4 3 4" xfId="18556"/>
    <cellStyle name="Normal 5 3 2 4 4" xfId="3118"/>
    <cellStyle name="Normal 5 3 2 4 4 2" xfId="8400"/>
    <cellStyle name="Normal 5 3 2 4 4 2 2" xfId="18561"/>
    <cellStyle name="Normal 5 3 2 4 4 3" xfId="18560"/>
    <cellStyle name="Normal 5 3 2 4 5" xfId="5759"/>
    <cellStyle name="Normal 5 3 2 4 5 2" xfId="18562"/>
    <cellStyle name="Normal 5 3 2 4 6" xfId="18547"/>
    <cellStyle name="Normal 5 3 2 5" xfId="829"/>
    <cellStyle name="Normal 5 3 2 5 2" xfId="2061"/>
    <cellStyle name="Normal 5 3 2 5 2 2" xfId="4703"/>
    <cellStyle name="Normal 5 3 2 5 2 2 2" xfId="9984"/>
    <cellStyle name="Normal 5 3 2 5 2 2 2 2" xfId="18566"/>
    <cellStyle name="Normal 5 3 2 5 2 2 3" xfId="18565"/>
    <cellStyle name="Normal 5 3 2 5 2 3" xfId="7343"/>
    <cellStyle name="Normal 5 3 2 5 2 3 2" xfId="18567"/>
    <cellStyle name="Normal 5 3 2 5 2 4" xfId="18564"/>
    <cellStyle name="Normal 5 3 2 5 3" xfId="3471"/>
    <cellStyle name="Normal 5 3 2 5 3 2" xfId="8752"/>
    <cellStyle name="Normal 5 3 2 5 3 2 2" xfId="18569"/>
    <cellStyle name="Normal 5 3 2 5 3 3" xfId="18568"/>
    <cellStyle name="Normal 5 3 2 5 4" xfId="6111"/>
    <cellStyle name="Normal 5 3 2 5 4 2" xfId="18570"/>
    <cellStyle name="Normal 5 3 2 5 5" xfId="18563"/>
    <cellStyle name="Normal 5 3 2 6" xfId="1355"/>
    <cellStyle name="Normal 5 3 2 6 2" xfId="3997"/>
    <cellStyle name="Normal 5 3 2 6 2 2" xfId="9278"/>
    <cellStyle name="Normal 5 3 2 6 2 2 2" xfId="18573"/>
    <cellStyle name="Normal 5 3 2 6 2 3" xfId="18572"/>
    <cellStyle name="Normal 5 3 2 6 3" xfId="6637"/>
    <cellStyle name="Normal 5 3 2 6 3 2" xfId="18574"/>
    <cellStyle name="Normal 5 3 2 6 4" xfId="18571"/>
    <cellStyle name="Normal 5 3 2 7" xfId="2587"/>
    <cellStyle name="Normal 5 3 2 7 2" xfId="5229"/>
    <cellStyle name="Normal 5 3 2 7 2 2" xfId="10510"/>
    <cellStyle name="Normal 5 3 2 7 2 2 2" xfId="18577"/>
    <cellStyle name="Normal 5 3 2 7 2 3" xfId="18576"/>
    <cellStyle name="Normal 5 3 2 7 3" xfId="7869"/>
    <cellStyle name="Normal 5 3 2 7 3 2" xfId="18578"/>
    <cellStyle name="Normal 5 3 2 7 4" xfId="18575"/>
    <cellStyle name="Normal 5 3 2 8" xfId="2766"/>
    <cellStyle name="Normal 5 3 2 8 2" xfId="8048"/>
    <cellStyle name="Normal 5 3 2 8 2 2" xfId="18580"/>
    <cellStyle name="Normal 5 3 2 8 3" xfId="18579"/>
    <cellStyle name="Normal 5 3 2 9" xfId="5407"/>
    <cellStyle name="Normal 5 3 2 9 2" xfId="18581"/>
    <cellStyle name="Normal 5 3 3" xfId="138"/>
    <cellStyle name="Normal 5 3 3 10" xfId="18582"/>
    <cellStyle name="Normal 5 3 3 2" xfId="221"/>
    <cellStyle name="Normal 5 3 3 2 2" xfId="405"/>
    <cellStyle name="Normal 5 3 3 2 2 2" xfId="754"/>
    <cellStyle name="Normal 5 3 3 2 2 2 2" xfId="1986"/>
    <cellStyle name="Normal 5 3 3 2 2 2 2 2" xfId="4628"/>
    <cellStyle name="Normal 5 3 3 2 2 2 2 2 2" xfId="9909"/>
    <cellStyle name="Normal 5 3 3 2 2 2 2 2 2 2" xfId="18588"/>
    <cellStyle name="Normal 5 3 3 2 2 2 2 2 3" xfId="18587"/>
    <cellStyle name="Normal 5 3 3 2 2 2 2 3" xfId="7268"/>
    <cellStyle name="Normal 5 3 3 2 2 2 2 3 2" xfId="18589"/>
    <cellStyle name="Normal 5 3 3 2 2 2 2 4" xfId="18586"/>
    <cellStyle name="Normal 5 3 3 2 2 2 3" xfId="3396"/>
    <cellStyle name="Normal 5 3 3 2 2 2 3 2" xfId="8677"/>
    <cellStyle name="Normal 5 3 3 2 2 2 3 2 2" xfId="18591"/>
    <cellStyle name="Normal 5 3 3 2 2 2 3 3" xfId="18590"/>
    <cellStyle name="Normal 5 3 3 2 2 2 4" xfId="6036"/>
    <cellStyle name="Normal 5 3 3 2 2 2 4 2" xfId="18592"/>
    <cellStyle name="Normal 5 3 3 2 2 2 5" xfId="18585"/>
    <cellStyle name="Normal 5 3 3 2 2 3" xfId="1106"/>
    <cellStyle name="Normal 5 3 3 2 2 3 2" xfId="2338"/>
    <cellStyle name="Normal 5 3 3 2 2 3 2 2" xfId="4980"/>
    <cellStyle name="Normal 5 3 3 2 2 3 2 2 2" xfId="10261"/>
    <cellStyle name="Normal 5 3 3 2 2 3 2 2 2 2" xfId="18596"/>
    <cellStyle name="Normal 5 3 3 2 2 3 2 2 3" xfId="18595"/>
    <cellStyle name="Normal 5 3 3 2 2 3 2 3" xfId="7620"/>
    <cellStyle name="Normal 5 3 3 2 2 3 2 3 2" xfId="18597"/>
    <cellStyle name="Normal 5 3 3 2 2 3 2 4" xfId="18594"/>
    <cellStyle name="Normal 5 3 3 2 2 3 3" xfId="3748"/>
    <cellStyle name="Normal 5 3 3 2 2 3 3 2" xfId="9029"/>
    <cellStyle name="Normal 5 3 3 2 2 3 3 2 2" xfId="18599"/>
    <cellStyle name="Normal 5 3 3 2 2 3 3 3" xfId="18598"/>
    <cellStyle name="Normal 5 3 3 2 2 3 4" xfId="6388"/>
    <cellStyle name="Normal 5 3 3 2 2 3 4 2" xfId="18600"/>
    <cellStyle name="Normal 5 3 3 2 2 3 5" xfId="18593"/>
    <cellStyle name="Normal 5 3 3 2 2 4" xfId="1634"/>
    <cellStyle name="Normal 5 3 3 2 2 4 2" xfId="4276"/>
    <cellStyle name="Normal 5 3 3 2 2 4 2 2" xfId="9557"/>
    <cellStyle name="Normal 5 3 3 2 2 4 2 2 2" xfId="18603"/>
    <cellStyle name="Normal 5 3 3 2 2 4 2 3" xfId="18602"/>
    <cellStyle name="Normal 5 3 3 2 2 4 3" xfId="6916"/>
    <cellStyle name="Normal 5 3 3 2 2 4 3 2" xfId="18604"/>
    <cellStyle name="Normal 5 3 3 2 2 4 4" xfId="18601"/>
    <cellStyle name="Normal 5 3 3 2 2 5" xfId="3043"/>
    <cellStyle name="Normal 5 3 3 2 2 5 2" xfId="8325"/>
    <cellStyle name="Normal 5 3 3 2 2 5 2 2" xfId="18606"/>
    <cellStyle name="Normal 5 3 3 2 2 5 3" xfId="18605"/>
    <cellStyle name="Normal 5 3 3 2 2 6" xfId="5684"/>
    <cellStyle name="Normal 5 3 3 2 2 6 2" xfId="18607"/>
    <cellStyle name="Normal 5 3 3 2 2 7" xfId="18584"/>
    <cellStyle name="Normal 5 3 3 2 3" xfId="577"/>
    <cellStyle name="Normal 5 3 3 2 3 2" xfId="1282"/>
    <cellStyle name="Normal 5 3 3 2 3 2 2" xfId="2514"/>
    <cellStyle name="Normal 5 3 3 2 3 2 2 2" xfId="5156"/>
    <cellStyle name="Normal 5 3 3 2 3 2 2 2 2" xfId="10437"/>
    <cellStyle name="Normal 5 3 3 2 3 2 2 2 2 2" xfId="18612"/>
    <cellStyle name="Normal 5 3 3 2 3 2 2 2 3" xfId="18611"/>
    <cellStyle name="Normal 5 3 3 2 3 2 2 3" xfId="7796"/>
    <cellStyle name="Normal 5 3 3 2 3 2 2 3 2" xfId="18613"/>
    <cellStyle name="Normal 5 3 3 2 3 2 2 4" xfId="18610"/>
    <cellStyle name="Normal 5 3 3 2 3 2 3" xfId="3924"/>
    <cellStyle name="Normal 5 3 3 2 3 2 3 2" xfId="9205"/>
    <cellStyle name="Normal 5 3 3 2 3 2 3 2 2" xfId="18615"/>
    <cellStyle name="Normal 5 3 3 2 3 2 3 3" xfId="18614"/>
    <cellStyle name="Normal 5 3 3 2 3 2 4" xfId="6564"/>
    <cellStyle name="Normal 5 3 3 2 3 2 4 2" xfId="18616"/>
    <cellStyle name="Normal 5 3 3 2 3 2 5" xfId="18609"/>
    <cellStyle name="Normal 5 3 3 2 3 3" xfId="1810"/>
    <cellStyle name="Normal 5 3 3 2 3 3 2" xfId="4452"/>
    <cellStyle name="Normal 5 3 3 2 3 3 2 2" xfId="9733"/>
    <cellStyle name="Normal 5 3 3 2 3 3 2 2 2" xfId="18619"/>
    <cellStyle name="Normal 5 3 3 2 3 3 2 3" xfId="18618"/>
    <cellStyle name="Normal 5 3 3 2 3 3 3" xfId="7092"/>
    <cellStyle name="Normal 5 3 3 2 3 3 3 2" xfId="18620"/>
    <cellStyle name="Normal 5 3 3 2 3 3 4" xfId="18617"/>
    <cellStyle name="Normal 5 3 3 2 3 4" xfId="3219"/>
    <cellStyle name="Normal 5 3 3 2 3 4 2" xfId="8501"/>
    <cellStyle name="Normal 5 3 3 2 3 4 2 2" xfId="18622"/>
    <cellStyle name="Normal 5 3 3 2 3 4 3" xfId="18621"/>
    <cellStyle name="Normal 5 3 3 2 3 5" xfId="5860"/>
    <cellStyle name="Normal 5 3 3 2 3 5 2" xfId="18623"/>
    <cellStyle name="Normal 5 3 3 2 3 6" xfId="18608"/>
    <cellStyle name="Normal 5 3 3 2 4" xfId="930"/>
    <cellStyle name="Normal 5 3 3 2 4 2" xfId="2162"/>
    <cellStyle name="Normal 5 3 3 2 4 2 2" xfId="4804"/>
    <cellStyle name="Normal 5 3 3 2 4 2 2 2" xfId="10085"/>
    <cellStyle name="Normal 5 3 3 2 4 2 2 2 2" xfId="18627"/>
    <cellStyle name="Normal 5 3 3 2 4 2 2 3" xfId="18626"/>
    <cellStyle name="Normal 5 3 3 2 4 2 3" xfId="7444"/>
    <cellStyle name="Normal 5 3 3 2 4 2 3 2" xfId="18628"/>
    <cellStyle name="Normal 5 3 3 2 4 2 4" xfId="18625"/>
    <cellStyle name="Normal 5 3 3 2 4 3" xfId="3572"/>
    <cellStyle name="Normal 5 3 3 2 4 3 2" xfId="8853"/>
    <cellStyle name="Normal 5 3 3 2 4 3 2 2" xfId="18630"/>
    <cellStyle name="Normal 5 3 3 2 4 3 3" xfId="18629"/>
    <cellStyle name="Normal 5 3 3 2 4 4" xfId="6212"/>
    <cellStyle name="Normal 5 3 3 2 4 4 2" xfId="18631"/>
    <cellStyle name="Normal 5 3 3 2 4 5" xfId="18624"/>
    <cellStyle name="Normal 5 3 3 2 5" xfId="1458"/>
    <cellStyle name="Normal 5 3 3 2 5 2" xfId="4100"/>
    <cellStyle name="Normal 5 3 3 2 5 2 2" xfId="9381"/>
    <cellStyle name="Normal 5 3 3 2 5 2 2 2" xfId="18634"/>
    <cellStyle name="Normal 5 3 3 2 5 2 3" xfId="18633"/>
    <cellStyle name="Normal 5 3 3 2 5 3" xfId="6740"/>
    <cellStyle name="Normal 5 3 3 2 5 3 2" xfId="18635"/>
    <cellStyle name="Normal 5 3 3 2 5 4" xfId="18632"/>
    <cellStyle name="Normal 5 3 3 2 6" xfId="2690"/>
    <cellStyle name="Normal 5 3 3 2 6 2" xfId="5332"/>
    <cellStyle name="Normal 5 3 3 2 6 2 2" xfId="10613"/>
    <cellStyle name="Normal 5 3 3 2 6 2 2 2" xfId="18638"/>
    <cellStyle name="Normal 5 3 3 2 6 2 3" xfId="18637"/>
    <cellStyle name="Normal 5 3 3 2 6 3" xfId="7972"/>
    <cellStyle name="Normal 5 3 3 2 6 3 2" xfId="18639"/>
    <cellStyle name="Normal 5 3 3 2 6 4" xfId="18636"/>
    <cellStyle name="Normal 5 3 3 2 7" xfId="2867"/>
    <cellStyle name="Normal 5 3 3 2 7 2" xfId="8149"/>
    <cellStyle name="Normal 5 3 3 2 7 2 2" xfId="18641"/>
    <cellStyle name="Normal 5 3 3 2 7 3" xfId="18640"/>
    <cellStyle name="Normal 5 3 3 2 8" xfId="5508"/>
    <cellStyle name="Normal 5 3 3 2 8 2" xfId="18642"/>
    <cellStyle name="Normal 5 3 3 2 9" xfId="18583"/>
    <cellStyle name="Normal 5 3 3 3" xfId="318"/>
    <cellStyle name="Normal 5 3 3 3 2" xfId="667"/>
    <cellStyle name="Normal 5 3 3 3 2 2" xfId="1899"/>
    <cellStyle name="Normal 5 3 3 3 2 2 2" xfId="4541"/>
    <cellStyle name="Normal 5 3 3 3 2 2 2 2" xfId="9822"/>
    <cellStyle name="Normal 5 3 3 3 2 2 2 2 2" xfId="18647"/>
    <cellStyle name="Normal 5 3 3 3 2 2 2 3" xfId="18646"/>
    <cellStyle name="Normal 5 3 3 3 2 2 3" xfId="7181"/>
    <cellStyle name="Normal 5 3 3 3 2 2 3 2" xfId="18648"/>
    <cellStyle name="Normal 5 3 3 3 2 2 4" xfId="18645"/>
    <cellStyle name="Normal 5 3 3 3 2 3" xfId="3309"/>
    <cellStyle name="Normal 5 3 3 3 2 3 2" xfId="8590"/>
    <cellStyle name="Normal 5 3 3 3 2 3 2 2" xfId="18650"/>
    <cellStyle name="Normal 5 3 3 3 2 3 3" xfId="18649"/>
    <cellStyle name="Normal 5 3 3 3 2 4" xfId="5949"/>
    <cellStyle name="Normal 5 3 3 3 2 4 2" xfId="18651"/>
    <cellStyle name="Normal 5 3 3 3 2 5" xfId="18644"/>
    <cellStyle name="Normal 5 3 3 3 3" xfId="1019"/>
    <cellStyle name="Normal 5 3 3 3 3 2" xfId="2251"/>
    <cellStyle name="Normal 5 3 3 3 3 2 2" xfId="4893"/>
    <cellStyle name="Normal 5 3 3 3 3 2 2 2" xfId="10174"/>
    <cellStyle name="Normal 5 3 3 3 3 2 2 2 2" xfId="18655"/>
    <cellStyle name="Normal 5 3 3 3 3 2 2 3" xfId="18654"/>
    <cellStyle name="Normal 5 3 3 3 3 2 3" xfId="7533"/>
    <cellStyle name="Normal 5 3 3 3 3 2 3 2" xfId="18656"/>
    <cellStyle name="Normal 5 3 3 3 3 2 4" xfId="18653"/>
    <cellStyle name="Normal 5 3 3 3 3 3" xfId="3661"/>
    <cellStyle name="Normal 5 3 3 3 3 3 2" xfId="8942"/>
    <cellStyle name="Normal 5 3 3 3 3 3 2 2" xfId="18658"/>
    <cellStyle name="Normal 5 3 3 3 3 3 3" xfId="18657"/>
    <cellStyle name="Normal 5 3 3 3 3 4" xfId="6301"/>
    <cellStyle name="Normal 5 3 3 3 3 4 2" xfId="18659"/>
    <cellStyle name="Normal 5 3 3 3 3 5" xfId="18652"/>
    <cellStyle name="Normal 5 3 3 3 4" xfId="1547"/>
    <cellStyle name="Normal 5 3 3 3 4 2" xfId="4189"/>
    <cellStyle name="Normal 5 3 3 3 4 2 2" xfId="9470"/>
    <cellStyle name="Normal 5 3 3 3 4 2 2 2" xfId="18662"/>
    <cellStyle name="Normal 5 3 3 3 4 2 3" xfId="18661"/>
    <cellStyle name="Normal 5 3 3 3 4 3" xfId="6829"/>
    <cellStyle name="Normal 5 3 3 3 4 3 2" xfId="18663"/>
    <cellStyle name="Normal 5 3 3 3 4 4" xfId="18660"/>
    <cellStyle name="Normal 5 3 3 3 5" xfId="2956"/>
    <cellStyle name="Normal 5 3 3 3 5 2" xfId="8238"/>
    <cellStyle name="Normal 5 3 3 3 5 2 2" xfId="18665"/>
    <cellStyle name="Normal 5 3 3 3 5 3" xfId="18664"/>
    <cellStyle name="Normal 5 3 3 3 6" xfId="5597"/>
    <cellStyle name="Normal 5 3 3 3 6 2" xfId="18666"/>
    <cellStyle name="Normal 5 3 3 3 7" xfId="18643"/>
    <cellStyle name="Normal 5 3 3 4" xfId="493"/>
    <cellStyle name="Normal 5 3 3 4 2" xfId="1196"/>
    <cellStyle name="Normal 5 3 3 4 2 2" xfId="2428"/>
    <cellStyle name="Normal 5 3 3 4 2 2 2" xfId="5070"/>
    <cellStyle name="Normal 5 3 3 4 2 2 2 2" xfId="10351"/>
    <cellStyle name="Normal 5 3 3 4 2 2 2 2 2" xfId="18671"/>
    <cellStyle name="Normal 5 3 3 4 2 2 2 3" xfId="18670"/>
    <cellStyle name="Normal 5 3 3 4 2 2 3" xfId="7710"/>
    <cellStyle name="Normal 5 3 3 4 2 2 3 2" xfId="18672"/>
    <cellStyle name="Normal 5 3 3 4 2 2 4" xfId="18669"/>
    <cellStyle name="Normal 5 3 3 4 2 3" xfId="3838"/>
    <cellStyle name="Normal 5 3 3 4 2 3 2" xfId="9119"/>
    <cellStyle name="Normal 5 3 3 4 2 3 2 2" xfId="18674"/>
    <cellStyle name="Normal 5 3 3 4 2 3 3" xfId="18673"/>
    <cellStyle name="Normal 5 3 3 4 2 4" xfId="6478"/>
    <cellStyle name="Normal 5 3 3 4 2 4 2" xfId="18675"/>
    <cellStyle name="Normal 5 3 3 4 2 5" xfId="18668"/>
    <cellStyle name="Normal 5 3 3 4 3" xfId="1724"/>
    <cellStyle name="Normal 5 3 3 4 3 2" xfId="4366"/>
    <cellStyle name="Normal 5 3 3 4 3 2 2" xfId="9647"/>
    <cellStyle name="Normal 5 3 3 4 3 2 2 2" xfId="18678"/>
    <cellStyle name="Normal 5 3 3 4 3 2 3" xfId="18677"/>
    <cellStyle name="Normal 5 3 3 4 3 3" xfId="7006"/>
    <cellStyle name="Normal 5 3 3 4 3 3 2" xfId="18679"/>
    <cellStyle name="Normal 5 3 3 4 3 4" xfId="18676"/>
    <cellStyle name="Normal 5 3 3 4 4" xfId="3133"/>
    <cellStyle name="Normal 5 3 3 4 4 2" xfId="8415"/>
    <cellStyle name="Normal 5 3 3 4 4 2 2" xfId="18681"/>
    <cellStyle name="Normal 5 3 3 4 4 3" xfId="18680"/>
    <cellStyle name="Normal 5 3 3 4 5" xfId="5774"/>
    <cellStyle name="Normal 5 3 3 4 5 2" xfId="18682"/>
    <cellStyle name="Normal 5 3 3 4 6" xfId="18667"/>
    <cellStyle name="Normal 5 3 3 5" xfId="844"/>
    <cellStyle name="Normal 5 3 3 5 2" xfId="2076"/>
    <cellStyle name="Normal 5 3 3 5 2 2" xfId="4718"/>
    <cellStyle name="Normal 5 3 3 5 2 2 2" xfId="9999"/>
    <cellStyle name="Normal 5 3 3 5 2 2 2 2" xfId="18686"/>
    <cellStyle name="Normal 5 3 3 5 2 2 3" xfId="18685"/>
    <cellStyle name="Normal 5 3 3 5 2 3" xfId="7358"/>
    <cellStyle name="Normal 5 3 3 5 2 3 2" xfId="18687"/>
    <cellStyle name="Normal 5 3 3 5 2 4" xfId="18684"/>
    <cellStyle name="Normal 5 3 3 5 3" xfId="3486"/>
    <cellStyle name="Normal 5 3 3 5 3 2" xfId="8767"/>
    <cellStyle name="Normal 5 3 3 5 3 2 2" xfId="18689"/>
    <cellStyle name="Normal 5 3 3 5 3 3" xfId="18688"/>
    <cellStyle name="Normal 5 3 3 5 4" xfId="6126"/>
    <cellStyle name="Normal 5 3 3 5 4 2" xfId="18690"/>
    <cellStyle name="Normal 5 3 3 5 5" xfId="18683"/>
    <cellStyle name="Normal 5 3 3 6" xfId="1371"/>
    <cellStyle name="Normal 5 3 3 6 2" xfId="4013"/>
    <cellStyle name="Normal 5 3 3 6 2 2" xfId="9294"/>
    <cellStyle name="Normal 5 3 3 6 2 2 2" xfId="18693"/>
    <cellStyle name="Normal 5 3 3 6 2 3" xfId="18692"/>
    <cellStyle name="Normal 5 3 3 6 3" xfId="6653"/>
    <cellStyle name="Normal 5 3 3 6 3 2" xfId="18694"/>
    <cellStyle name="Normal 5 3 3 6 4" xfId="18691"/>
    <cellStyle name="Normal 5 3 3 7" xfId="2603"/>
    <cellStyle name="Normal 5 3 3 7 2" xfId="5245"/>
    <cellStyle name="Normal 5 3 3 7 2 2" xfId="10526"/>
    <cellStyle name="Normal 5 3 3 7 2 2 2" xfId="18697"/>
    <cellStyle name="Normal 5 3 3 7 2 3" xfId="18696"/>
    <cellStyle name="Normal 5 3 3 7 3" xfId="7885"/>
    <cellStyle name="Normal 5 3 3 7 3 2" xfId="18698"/>
    <cellStyle name="Normal 5 3 3 7 4" xfId="18695"/>
    <cellStyle name="Normal 5 3 3 8" xfId="2781"/>
    <cellStyle name="Normal 5 3 3 8 2" xfId="8063"/>
    <cellStyle name="Normal 5 3 3 8 2 2" xfId="18700"/>
    <cellStyle name="Normal 5 3 3 8 3" xfId="18699"/>
    <cellStyle name="Normal 5 3 3 9" xfId="5422"/>
    <cellStyle name="Normal 5 3 3 9 2" xfId="18701"/>
    <cellStyle name="Normal 5 3 4" xfId="190"/>
    <cellStyle name="Normal 5 3 4 2" xfId="375"/>
    <cellStyle name="Normal 5 3 4 2 2" xfId="724"/>
    <cellStyle name="Normal 5 3 4 2 2 2" xfId="1956"/>
    <cellStyle name="Normal 5 3 4 2 2 2 2" xfId="4598"/>
    <cellStyle name="Normal 5 3 4 2 2 2 2 2" xfId="9879"/>
    <cellStyle name="Normal 5 3 4 2 2 2 2 2 2" xfId="18707"/>
    <cellStyle name="Normal 5 3 4 2 2 2 2 3" xfId="18706"/>
    <cellStyle name="Normal 5 3 4 2 2 2 3" xfId="7238"/>
    <cellStyle name="Normal 5 3 4 2 2 2 3 2" xfId="18708"/>
    <cellStyle name="Normal 5 3 4 2 2 2 4" xfId="18705"/>
    <cellStyle name="Normal 5 3 4 2 2 3" xfId="3366"/>
    <cellStyle name="Normal 5 3 4 2 2 3 2" xfId="8647"/>
    <cellStyle name="Normal 5 3 4 2 2 3 2 2" xfId="18710"/>
    <cellStyle name="Normal 5 3 4 2 2 3 3" xfId="18709"/>
    <cellStyle name="Normal 5 3 4 2 2 4" xfId="6006"/>
    <cellStyle name="Normal 5 3 4 2 2 4 2" xfId="18711"/>
    <cellStyle name="Normal 5 3 4 2 2 5" xfId="18704"/>
    <cellStyle name="Normal 5 3 4 2 3" xfId="1076"/>
    <cellStyle name="Normal 5 3 4 2 3 2" xfId="2308"/>
    <cellStyle name="Normal 5 3 4 2 3 2 2" xfId="4950"/>
    <cellStyle name="Normal 5 3 4 2 3 2 2 2" xfId="10231"/>
    <cellStyle name="Normal 5 3 4 2 3 2 2 2 2" xfId="18715"/>
    <cellStyle name="Normal 5 3 4 2 3 2 2 3" xfId="18714"/>
    <cellStyle name="Normal 5 3 4 2 3 2 3" xfId="7590"/>
    <cellStyle name="Normal 5 3 4 2 3 2 3 2" xfId="18716"/>
    <cellStyle name="Normal 5 3 4 2 3 2 4" xfId="18713"/>
    <cellStyle name="Normal 5 3 4 2 3 3" xfId="3718"/>
    <cellStyle name="Normal 5 3 4 2 3 3 2" xfId="8999"/>
    <cellStyle name="Normal 5 3 4 2 3 3 2 2" xfId="18718"/>
    <cellStyle name="Normal 5 3 4 2 3 3 3" xfId="18717"/>
    <cellStyle name="Normal 5 3 4 2 3 4" xfId="6358"/>
    <cellStyle name="Normal 5 3 4 2 3 4 2" xfId="18719"/>
    <cellStyle name="Normal 5 3 4 2 3 5" xfId="18712"/>
    <cellStyle name="Normal 5 3 4 2 4" xfId="1604"/>
    <cellStyle name="Normal 5 3 4 2 4 2" xfId="4246"/>
    <cellStyle name="Normal 5 3 4 2 4 2 2" xfId="9527"/>
    <cellStyle name="Normal 5 3 4 2 4 2 2 2" xfId="18722"/>
    <cellStyle name="Normal 5 3 4 2 4 2 3" xfId="18721"/>
    <cellStyle name="Normal 5 3 4 2 4 3" xfId="6886"/>
    <cellStyle name="Normal 5 3 4 2 4 3 2" xfId="18723"/>
    <cellStyle name="Normal 5 3 4 2 4 4" xfId="18720"/>
    <cellStyle name="Normal 5 3 4 2 5" xfId="3013"/>
    <cellStyle name="Normal 5 3 4 2 5 2" xfId="8295"/>
    <cellStyle name="Normal 5 3 4 2 5 2 2" xfId="18725"/>
    <cellStyle name="Normal 5 3 4 2 5 3" xfId="18724"/>
    <cellStyle name="Normal 5 3 4 2 6" xfId="5654"/>
    <cellStyle name="Normal 5 3 4 2 6 2" xfId="18726"/>
    <cellStyle name="Normal 5 3 4 2 7" xfId="18703"/>
    <cellStyle name="Normal 5 3 4 3" xfId="548"/>
    <cellStyle name="Normal 5 3 4 3 2" xfId="1252"/>
    <cellStyle name="Normal 5 3 4 3 2 2" xfId="2484"/>
    <cellStyle name="Normal 5 3 4 3 2 2 2" xfId="5126"/>
    <cellStyle name="Normal 5 3 4 3 2 2 2 2" xfId="10407"/>
    <cellStyle name="Normal 5 3 4 3 2 2 2 2 2" xfId="18731"/>
    <cellStyle name="Normal 5 3 4 3 2 2 2 3" xfId="18730"/>
    <cellStyle name="Normal 5 3 4 3 2 2 3" xfId="7766"/>
    <cellStyle name="Normal 5 3 4 3 2 2 3 2" xfId="18732"/>
    <cellStyle name="Normal 5 3 4 3 2 2 4" xfId="18729"/>
    <cellStyle name="Normal 5 3 4 3 2 3" xfId="3894"/>
    <cellStyle name="Normal 5 3 4 3 2 3 2" xfId="9175"/>
    <cellStyle name="Normal 5 3 4 3 2 3 2 2" xfId="18734"/>
    <cellStyle name="Normal 5 3 4 3 2 3 3" xfId="18733"/>
    <cellStyle name="Normal 5 3 4 3 2 4" xfId="6534"/>
    <cellStyle name="Normal 5 3 4 3 2 4 2" xfId="18735"/>
    <cellStyle name="Normal 5 3 4 3 2 5" xfId="18728"/>
    <cellStyle name="Normal 5 3 4 3 3" xfId="1780"/>
    <cellStyle name="Normal 5 3 4 3 3 2" xfId="4422"/>
    <cellStyle name="Normal 5 3 4 3 3 2 2" xfId="9703"/>
    <cellStyle name="Normal 5 3 4 3 3 2 2 2" xfId="18738"/>
    <cellStyle name="Normal 5 3 4 3 3 2 3" xfId="18737"/>
    <cellStyle name="Normal 5 3 4 3 3 3" xfId="7062"/>
    <cellStyle name="Normal 5 3 4 3 3 3 2" xfId="18739"/>
    <cellStyle name="Normal 5 3 4 3 3 4" xfId="18736"/>
    <cellStyle name="Normal 5 3 4 3 4" xfId="3189"/>
    <cellStyle name="Normal 5 3 4 3 4 2" xfId="8471"/>
    <cellStyle name="Normal 5 3 4 3 4 2 2" xfId="18741"/>
    <cellStyle name="Normal 5 3 4 3 4 3" xfId="18740"/>
    <cellStyle name="Normal 5 3 4 3 5" xfId="5830"/>
    <cellStyle name="Normal 5 3 4 3 5 2" xfId="18742"/>
    <cellStyle name="Normal 5 3 4 3 6" xfId="18727"/>
    <cellStyle name="Normal 5 3 4 4" xfId="900"/>
    <cellStyle name="Normal 5 3 4 4 2" xfId="2132"/>
    <cellStyle name="Normal 5 3 4 4 2 2" xfId="4774"/>
    <cellStyle name="Normal 5 3 4 4 2 2 2" xfId="10055"/>
    <cellStyle name="Normal 5 3 4 4 2 2 2 2" xfId="18746"/>
    <cellStyle name="Normal 5 3 4 4 2 2 3" xfId="18745"/>
    <cellStyle name="Normal 5 3 4 4 2 3" xfId="7414"/>
    <cellStyle name="Normal 5 3 4 4 2 3 2" xfId="18747"/>
    <cellStyle name="Normal 5 3 4 4 2 4" xfId="18744"/>
    <cellStyle name="Normal 5 3 4 4 3" xfId="3542"/>
    <cellStyle name="Normal 5 3 4 4 3 2" xfId="8823"/>
    <cellStyle name="Normal 5 3 4 4 3 2 2" xfId="18749"/>
    <cellStyle name="Normal 5 3 4 4 3 3" xfId="18748"/>
    <cellStyle name="Normal 5 3 4 4 4" xfId="6182"/>
    <cellStyle name="Normal 5 3 4 4 4 2" xfId="18750"/>
    <cellStyle name="Normal 5 3 4 4 5" xfId="18743"/>
    <cellStyle name="Normal 5 3 4 5" xfId="1428"/>
    <cellStyle name="Normal 5 3 4 5 2" xfId="4070"/>
    <cellStyle name="Normal 5 3 4 5 2 2" xfId="9351"/>
    <cellStyle name="Normal 5 3 4 5 2 2 2" xfId="18753"/>
    <cellStyle name="Normal 5 3 4 5 2 3" xfId="18752"/>
    <cellStyle name="Normal 5 3 4 5 3" xfId="6710"/>
    <cellStyle name="Normal 5 3 4 5 3 2" xfId="18754"/>
    <cellStyle name="Normal 5 3 4 5 4" xfId="18751"/>
    <cellStyle name="Normal 5 3 4 6" xfId="2660"/>
    <cellStyle name="Normal 5 3 4 6 2" xfId="5302"/>
    <cellStyle name="Normal 5 3 4 6 2 2" xfId="10583"/>
    <cellStyle name="Normal 5 3 4 6 2 2 2" xfId="18757"/>
    <cellStyle name="Normal 5 3 4 6 2 3" xfId="18756"/>
    <cellStyle name="Normal 5 3 4 6 3" xfId="7942"/>
    <cellStyle name="Normal 5 3 4 6 3 2" xfId="18758"/>
    <cellStyle name="Normal 5 3 4 6 4" xfId="18755"/>
    <cellStyle name="Normal 5 3 4 7" xfId="2837"/>
    <cellStyle name="Normal 5 3 4 7 2" xfId="8119"/>
    <cellStyle name="Normal 5 3 4 7 2 2" xfId="18760"/>
    <cellStyle name="Normal 5 3 4 7 3" xfId="18759"/>
    <cellStyle name="Normal 5 3 4 8" xfId="5478"/>
    <cellStyle name="Normal 5 3 4 8 2" xfId="18761"/>
    <cellStyle name="Normal 5 3 4 9" xfId="18702"/>
    <cellStyle name="Normal 5 3 5" xfId="287"/>
    <cellStyle name="Normal 5 3 5 2" xfId="635"/>
    <cellStyle name="Normal 5 3 5 2 2" xfId="1867"/>
    <cellStyle name="Normal 5 3 5 2 2 2" xfId="4509"/>
    <cellStyle name="Normal 5 3 5 2 2 2 2" xfId="9790"/>
    <cellStyle name="Normal 5 3 5 2 2 2 2 2" xfId="18766"/>
    <cellStyle name="Normal 5 3 5 2 2 2 3" xfId="18765"/>
    <cellStyle name="Normal 5 3 5 2 2 3" xfId="7149"/>
    <cellStyle name="Normal 5 3 5 2 2 3 2" xfId="18767"/>
    <cellStyle name="Normal 5 3 5 2 2 4" xfId="18764"/>
    <cellStyle name="Normal 5 3 5 2 3" xfId="3277"/>
    <cellStyle name="Normal 5 3 5 2 3 2" xfId="8558"/>
    <cellStyle name="Normal 5 3 5 2 3 2 2" xfId="18769"/>
    <cellStyle name="Normal 5 3 5 2 3 3" xfId="18768"/>
    <cellStyle name="Normal 5 3 5 2 4" xfId="5917"/>
    <cellStyle name="Normal 5 3 5 2 4 2" xfId="18770"/>
    <cellStyle name="Normal 5 3 5 2 5" xfId="18763"/>
    <cellStyle name="Normal 5 3 5 3" xfId="987"/>
    <cellStyle name="Normal 5 3 5 3 2" xfId="2219"/>
    <cellStyle name="Normal 5 3 5 3 2 2" xfId="4861"/>
    <cellStyle name="Normal 5 3 5 3 2 2 2" xfId="10142"/>
    <cellStyle name="Normal 5 3 5 3 2 2 2 2" xfId="18774"/>
    <cellStyle name="Normal 5 3 5 3 2 2 3" xfId="18773"/>
    <cellStyle name="Normal 5 3 5 3 2 3" xfId="7501"/>
    <cellStyle name="Normal 5 3 5 3 2 3 2" xfId="18775"/>
    <cellStyle name="Normal 5 3 5 3 2 4" xfId="18772"/>
    <cellStyle name="Normal 5 3 5 3 3" xfId="3629"/>
    <cellStyle name="Normal 5 3 5 3 3 2" xfId="8910"/>
    <cellStyle name="Normal 5 3 5 3 3 2 2" xfId="18777"/>
    <cellStyle name="Normal 5 3 5 3 3 3" xfId="18776"/>
    <cellStyle name="Normal 5 3 5 3 4" xfId="6269"/>
    <cellStyle name="Normal 5 3 5 3 4 2" xfId="18778"/>
    <cellStyle name="Normal 5 3 5 3 5" xfId="18771"/>
    <cellStyle name="Normal 5 3 5 4" xfId="1515"/>
    <cellStyle name="Normal 5 3 5 4 2" xfId="4157"/>
    <cellStyle name="Normal 5 3 5 4 2 2" xfId="9438"/>
    <cellStyle name="Normal 5 3 5 4 2 2 2" xfId="18781"/>
    <cellStyle name="Normal 5 3 5 4 2 3" xfId="18780"/>
    <cellStyle name="Normal 5 3 5 4 3" xfId="6797"/>
    <cellStyle name="Normal 5 3 5 4 3 2" xfId="18782"/>
    <cellStyle name="Normal 5 3 5 4 4" xfId="18779"/>
    <cellStyle name="Normal 5 3 5 5" xfId="2924"/>
    <cellStyle name="Normal 5 3 5 5 2" xfId="8206"/>
    <cellStyle name="Normal 5 3 5 5 2 2" xfId="18784"/>
    <cellStyle name="Normal 5 3 5 5 3" xfId="18783"/>
    <cellStyle name="Normal 5 3 5 6" xfId="5565"/>
    <cellStyle name="Normal 5 3 5 6 2" xfId="18785"/>
    <cellStyle name="Normal 5 3 5 7" xfId="18762"/>
    <cellStyle name="Normal 5 3 6" xfId="462"/>
    <cellStyle name="Normal 5 3 6 2" xfId="1163"/>
    <cellStyle name="Normal 5 3 6 2 2" xfId="2395"/>
    <cellStyle name="Normal 5 3 6 2 2 2" xfId="5037"/>
    <cellStyle name="Normal 5 3 6 2 2 2 2" xfId="10318"/>
    <cellStyle name="Normal 5 3 6 2 2 2 2 2" xfId="18790"/>
    <cellStyle name="Normal 5 3 6 2 2 2 3" xfId="18789"/>
    <cellStyle name="Normal 5 3 6 2 2 3" xfId="7677"/>
    <cellStyle name="Normal 5 3 6 2 2 3 2" xfId="18791"/>
    <cellStyle name="Normal 5 3 6 2 2 4" xfId="18788"/>
    <cellStyle name="Normal 5 3 6 2 3" xfId="3805"/>
    <cellStyle name="Normal 5 3 6 2 3 2" xfId="9086"/>
    <cellStyle name="Normal 5 3 6 2 3 2 2" xfId="18793"/>
    <cellStyle name="Normal 5 3 6 2 3 3" xfId="18792"/>
    <cellStyle name="Normal 5 3 6 2 4" xfId="6445"/>
    <cellStyle name="Normal 5 3 6 2 4 2" xfId="18794"/>
    <cellStyle name="Normal 5 3 6 2 5" xfId="18787"/>
    <cellStyle name="Normal 5 3 6 3" xfId="1691"/>
    <cellStyle name="Normal 5 3 6 3 2" xfId="4333"/>
    <cellStyle name="Normal 5 3 6 3 2 2" xfId="9614"/>
    <cellStyle name="Normal 5 3 6 3 2 2 2" xfId="18797"/>
    <cellStyle name="Normal 5 3 6 3 2 3" xfId="18796"/>
    <cellStyle name="Normal 5 3 6 3 3" xfId="6973"/>
    <cellStyle name="Normal 5 3 6 3 3 2" xfId="18798"/>
    <cellStyle name="Normal 5 3 6 3 4" xfId="18795"/>
    <cellStyle name="Normal 5 3 6 4" xfId="3100"/>
    <cellStyle name="Normal 5 3 6 4 2" xfId="8382"/>
    <cellStyle name="Normal 5 3 6 4 2 2" xfId="18800"/>
    <cellStyle name="Normal 5 3 6 4 3" xfId="18799"/>
    <cellStyle name="Normal 5 3 6 5" xfId="5741"/>
    <cellStyle name="Normal 5 3 6 5 2" xfId="18801"/>
    <cellStyle name="Normal 5 3 6 6" xfId="18786"/>
    <cellStyle name="Normal 5 3 7" xfId="811"/>
    <cellStyle name="Normal 5 3 7 2" xfId="2043"/>
    <cellStyle name="Normal 5 3 7 2 2" xfId="4685"/>
    <cellStyle name="Normal 5 3 7 2 2 2" xfId="9966"/>
    <cellStyle name="Normal 5 3 7 2 2 2 2" xfId="18805"/>
    <cellStyle name="Normal 5 3 7 2 2 3" xfId="18804"/>
    <cellStyle name="Normal 5 3 7 2 3" xfId="7325"/>
    <cellStyle name="Normal 5 3 7 2 3 2" xfId="18806"/>
    <cellStyle name="Normal 5 3 7 2 4" xfId="18803"/>
    <cellStyle name="Normal 5 3 7 3" xfId="3453"/>
    <cellStyle name="Normal 5 3 7 3 2" xfId="8734"/>
    <cellStyle name="Normal 5 3 7 3 2 2" xfId="18808"/>
    <cellStyle name="Normal 5 3 7 3 3" xfId="18807"/>
    <cellStyle name="Normal 5 3 7 4" xfId="6093"/>
    <cellStyle name="Normal 5 3 7 4 2" xfId="18809"/>
    <cellStyle name="Normal 5 3 7 5" xfId="18802"/>
    <cellStyle name="Normal 5 3 8" xfId="1339"/>
    <cellStyle name="Normal 5 3 8 2" xfId="3981"/>
    <cellStyle name="Normal 5 3 8 2 2" xfId="9262"/>
    <cellStyle name="Normal 5 3 8 2 2 2" xfId="18812"/>
    <cellStyle name="Normal 5 3 8 2 3" xfId="18811"/>
    <cellStyle name="Normal 5 3 8 3" xfId="6621"/>
    <cellStyle name="Normal 5 3 8 3 2" xfId="18813"/>
    <cellStyle name="Normal 5 3 8 4" xfId="18810"/>
    <cellStyle name="Normal 5 3 9" xfId="2571"/>
    <cellStyle name="Normal 5 3 9 2" xfId="5213"/>
    <cellStyle name="Normal 5 3 9 2 2" xfId="10494"/>
    <cellStyle name="Normal 5 3 9 2 2 2" xfId="18816"/>
    <cellStyle name="Normal 5 3 9 2 3" xfId="18815"/>
    <cellStyle name="Normal 5 3 9 3" xfId="7853"/>
    <cellStyle name="Normal 5 3 9 3 2" xfId="18817"/>
    <cellStyle name="Normal 5 3 9 4" xfId="18814"/>
    <cellStyle name="Normal 5 4" xfId="115"/>
    <cellStyle name="Normal 5 4 10" xfId="18818"/>
    <cellStyle name="Normal 5 4 2" xfId="199"/>
    <cellStyle name="Normal 5 4 2 2" xfId="383"/>
    <cellStyle name="Normal 5 4 2 2 2" xfId="732"/>
    <cellStyle name="Normal 5 4 2 2 2 2" xfId="1964"/>
    <cellStyle name="Normal 5 4 2 2 2 2 2" xfId="4606"/>
    <cellStyle name="Normal 5 4 2 2 2 2 2 2" xfId="9887"/>
    <cellStyle name="Normal 5 4 2 2 2 2 2 2 2" xfId="18824"/>
    <cellStyle name="Normal 5 4 2 2 2 2 2 3" xfId="18823"/>
    <cellStyle name="Normal 5 4 2 2 2 2 3" xfId="7246"/>
    <cellStyle name="Normal 5 4 2 2 2 2 3 2" xfId="18825"/>
    <cellStyle name="Normal 5 4 2 2 2 2 4" xfId="18822"/>
    <cellStyle name="Normal 5 4 2 2 2 3" xfId="3374"/>
    <cellStyle name="Normal 5 4 2 2 2 3 2" xfId="8655"/>
    <cellStyle name="Normal 5 4 2 2 2 3 2 2" xfId="18827"/>
    <cellStyle name="Normal 5 4 2 2 2 3 3" xfId="18826"/>
    <cellStyle name="Normal 5 4 2 2 2 4" xfId="6014"/>
    <cellStyle name="Normal 5 4 2 2 2 4 2" xfId="18828"/>
    <cellStyle name="Normal 5 4 2 2 2 5" xfId="18821"/>
    <cellStyle name="Normal 5 4 2 2 3" xfId="1084"/>
    <cellStyle name="Normal 5 4 2 2 3 2" xfId="2316"/>
    <cellStyle name="Normal 5 4 2 2 3 2 2" xfId="4958"/>
    <cellStyle name="Normal 5 4 2 2 3 2 2 2" xfId="10239"/>
    <cellStyle name="Normal 5 4 2 2 3 2 2 2 2" xfId="18832"/>
    <cellStyle name="Normal 5 4 2 2 3 2 2 3" xfId="18831"/>
    <cellStyle name="Normal 5 4 2 2 3 2 3" xfId="7598"/>
    <cellStyle name="Normal 5 4 2 2 3 2 3 2" xfId="18833"/>
    <cellStyle name="Normal 5 4 2 2 3 2 4" xfId="18830"/>
    <cellStyle name="Normal 5 4 2 2 3 3" xfId="3726"/>
    <cellStyle name="Normal 5 4 2 2 3 3 2" xfId="9007"/>
    <cellStyle name="Normal 5 4 2 2 3 3 2 2" xfId="18835"/>
    <cellStyle name="Normal 5 4 2 2 3 3 3" xfId="18834"/>
    <cellStyle name="Normal 5 4 2 2 3 4" xfId="6366"/>
    <cellStyle name="Normal 5 4 2 2 3 4 2" xfId="18836"/>
    <cellStyle name="Normal 5 4 2 2 3 5" xfId="18829"/>
    <cellStyle name="Normal 5 4 2 2 4" xfId="1612"/>
    <cellStyle name="Normal 5 4 2 2 4 2" xfId="4254"/>
    <cellStyle name="Normal 5 4 2 2 4 2 2" xfId="9535"/>
    <cellStyle name="Normal 5 4 2 2 4 2 2 2" xfId="18839"/>
    <cellStyle name="Normal 5 4 2 2 4 2 3" xfId="18838"/>
    <cellStyle name="Normal 5 4 2 2 4 3" xfId="6894"/>
    <cellStyle name="Normal 5 4 2 2 4 3 2" xfId="18840"/>
    <cellStyle name="Normal 5 4 2 2 4 4" xfId="18837"/>
    <cellStyle name="Normal 5 4 2 2 5" xfId="3021"/>
    <cellStyle name="Normal 5 4 2 2 5 2" xfId="8303"/>
    <cellStyle name="Normal 5 4 2 2 5 2 2" xfId="18842"/>
    <cellStyle name="Normal 5 4 2 2 5 3" xfId="18841"/>
    <cellStyle name="Normal 5 4 2 2 6" xfId="5662"/>
    <cellStyle name="Normal 5 4 2 2 6 2" xfId="18843"/>
    <cellStyle name="Normal 5 4 2 2 7" xfId="18820"/>
    <cellStyle name="Normal 5 4 2 3" xfId="556"/>
    <cellStyle name="Normal 5 4 2 3 2" xfId="1260"/>
    <cellStyle name="Normal 5 4 2 3 2 2" xfId="2492"/>
    <cellStyle name="Normal 5 4 2 3 2 2 2" xfId="5134"/>
    <cellStyle name="Normal 5 4 2 3 2 2 2 2" xfId="10415"/>
    <cellStyle name="Normal 5 4 2 3 2 2 2 2 2" xfId="18848"/>
    <cellStyle name="Normal 5 4 2 3 2 2 2 3" xfId="18847"/>
    <cellStyle name="Normal 5 4 2 3 2 2 3" xfId="7774"/>
    <cellStyle name="Normal 5 4 2 3 2 2 3 2" xfId="18849"/>
    <cellStyle name="Normal 5 4 2 3 2 2 4" xfId="18846"/>
    <cellStyle name="Normal 5 4 2 3 2 3" xfId="3902"/>
    <cellStyle name="Normal 5 4 2 3 2 3 2" xfId="9183"/>
    <cellStyle name="Normal 5 4 2 3 2 3 2 2" xfId="18851"/>
    <cellStyle name="Normal 5 4 2 3 2 3 3" xfId="18850"/>
    <cellStyle name="Normal 5 4 2 3 2 4" xfId="6542"/>
    <cellStyle name="Normal 5 4 2 3 2 4 2" xfId="18852"/>
    <cellStyle name="Normal 5 4 2 3 2 5" xfId="18845"/>
    <cellStyle name="Normal 5 4 2 3 3" xfId="1788"/>
    <cellStyle name="Normal 5 4 2 3 3 2" xfId="4430"/>
    <cellStyle name="Normal 5 4 2 3 3 2 2" xfId="9711"/>
    <cellStyle name="Normal 5 4 2 3 3 2 2 2" xfId="18855"/>
    <cellStyle name="Normal 5 4 2 3 3 2 3" xfId="18854"/>
    <cellStyle name="Normal 5 4 2 3 3 3" xfId="7070"/>
    <cellStyle name="Normal 5 4 2 3 3 3 2" xfId="18856"/>
    <cellStyle name="Normal 5 4 2 3 3 4" xfId="18853"/>
    <cellStyle name="Normal 5 4 2 3 4" xfId="3197"/>
    <cellStyle name="Normal 5 4 2 3 4 2" xfId="8479"/>
    <cellStyle name="Normal 5 4 2 3 4 2 2" xfId="18858"/>
    <cellStyle name="Normal 5 4 2 3 4 3" xfId="18857"/>
    <cellStyle name="Normal 5 4 2 3 5" xfId="5838"/>
    <cellStyle name="Normal 5 4 2 3 5 2" xfId="18859"/>
    <cellStyle name="Normal 5 4 2 3 6" xfId="18844"/>
    <cellStyle name="Normal 5 4 2 4" xfId="908"/>
    <cellStyle name="Normal 5 4 2 4 2" xfId="2140"/>
    <cellStyle name="Normal 5 4 2 4 2 2" xfId="4782"/>
    <cellStyle name="Normal 5 4 2 4 2 2 2" xfId="10063"/>
    <cellStyle name="Normal 5 4 2 4 2 2 2 2" xfId="18863"/>
    <cellStyle name="Normal 5 4 2 4 2 2 3" xfId="18862"/>
    <cellStyle name="Normal 5 4 2 4 2 3" xfId="7422"/>
    <cellStyle name="Normal 5 4 2 4 2 3 2" xfId="18864"/>
    <cellStyle name="Normal 5 4 2 4 2 4" xfId="18861"/>
    <cellStyle name="Normal 5 4 2 4 3" xfId="3550"/>
    <cellStyle name="Normal 5 4 2 4 3 2" xfId="8831"/>
    <cellStyle name="Normal 5 4 2 4 3 2 2" xfId="18866"/>
    <cellStyle name="Normal 5 4 2 4 3 3" xfId="18865"/>
    <cellStyle name="Normal 5 4 2 4 4" xfId="6190"/>
    <cellStyle name="Normal 5 4 2 4 4 2" xfId="18867"/>
    <cellStyle name="Normal 5 4 2 4 5" xfId="18860"/>
    <cellStyle name="Normal 5 4 2 5" xfId="1436"/>
    <cellStyle name="Normal 5 4 2 5 2" xfId="4078"/>
    <cellStyle name="Normal 5 4 2 5 2 2" xfId="9359"/>
    <cellStyle name="Normal 5 4 2 5 2 2 2" xfId="18870"/>
    <cellStyle name="Normal 5 4 2 5 2 3" xfId="18869"/>
    <cellStyle name="Normal 5 4 2 5 3" xfId="6718"/>
    <cellStyle name="Normal 5 4 2 5 3 2" xfId="18871"/>
    <cellStyle name="Normal 5 4 2 5 4" xfId="18868"/>
    <cellStyle name="Normal 5 4 2 6" xfId="2668"/>
    <cellStyle name="Normal 5 4 2 6 2" xfId="5310"/>
    <cellStyle name="Normal 5 4 2 6 2 2" xfId="10591"/>
    <cellStyle name="Normal 5 4 2 6 2 2 2" xfId="18874"/>
    <cellStyle name="Normal 5 4 2 6 2 3" xfId="18873"/>
    <cellStyle name="Normal 5 4 2 6 3" xfId="7950"/>
    <cellStyle name="Normal 5 4 2 6 3 2" xfId="18875"/>
    <cellStyle name="Normal 5 4 2 6 4" xfId="18872"/>
    <cellStyle name="Normal 5 4 2 7" xfId="2845"/>
    <cellStyle name="Normal 5 4 2 7 2" xfId="8127"/>
    <cellStyle name="Normal 5 4 2 7 2 2" xfId="18877"/>
    <cellStyle name="Normal 5 4 2 7 3" xfId="18876"/>
    <cellStyle name="Normal 5 4 2 8" xfId="5486"/>
    <cellStyle name="Normal 5 4 2 8 2" xfId="18878"/>
    <cellStyle name="Normal 5 4 2 9" xfId="18819"/>
    <cellStyle name="Normal 5 4 3" xfId="294"/>
    <cellStyle name="Normal 5 4 3 2" xfId="643"/>
    <cellStyle name="Normal 5 4 3 2 2" xfId="1875"/>
    <cellStyle name="Normal 5 4 3 2 2 2" xfId="4517"/>
    <cellStyle name="Normal 5 4 3 2 2 2 2" xfId="9798"/>
    <cellStyle name="Normal 5 4 3 2 2 2 2 2" xfId="18883"/>
    <cellStyle name="Normal 5 4 3 2 2 2 3" xfId="18882"/>
    <cellStyle name="Normal 5 4 3 2 2 3" xfId="7157"/>
    <cellStyle name="Normal 5 4 3 2 2 3 2" xfId="18884"/>
    <cellStyle name="Normal 5 4 3 2 2 4" xfId="18881"/>
    <cellStyle name="Normal 5 4 3 2 3" xfId="3285"/>
    <cellStyle name="Normal 5 4 3 2 3 2" xfId="8566"/>
    <cellStyle name="Normal 5 4 3 2 3 2 2" xfId="18886"/>
    <cellStyle name="Normal 5 4 3 2 3 3" xfId="18885"/>
    <cellStyle name="Normal 5 4 3 2 4" xfId="5925"/>
    <cellStyle name="Normal 5 4 3 2 4 2" xfId="18887"/>
    <cellStyle name="Normal 5 4 3 2 5" xfId="18880"/>
    <cellStyle name="Normal 5 4 3 3" xfId="995"/>
    <cellStyle name="Normal 5 4 3 3 2" xfId="2227"/>
    <cellStyle name="Normal 5 4 3 3 2 2" xfId="4869"/>
    <cellStyle name="Normal 5 4 3 3 2 2 2" xfId="10150"/>
    <cellStyle name="Normal 5 4 3 3 2 2 2 2" xfId="18891"/>
    <cellStyle name="Normal 5 4 3 3 2 2 3" xfId="18890"/>
    <cellStyle name="Normal 5 4 3 3 2 3" xfId="7509"/>
    <cellStyle name="Normal 5 4 3 3 2 3 2" xfId="18892"/>
    <cellStyle name="Normal 5 4 3 3 2 4" xfId="18889"/>
    <cellStyle name="Normal 5 4 3 3 3" xfId="3637"/>
    <cellStyle name="Normal 5 4 3 3 3 2" xfId="8918"/>
    <cellStyle name="Normal 5 4 3 3 3 2 2" xfId="18894"/>
    <cellStyle name="Normal 5 4 3 3 3 3" xfId="18893"/>
    <cellStyle name="Normal 5 4 3 3 4" xfId="6277"/>
    <cellStyle name="Normal 5 4 3 3 4 2" xfId="18895"/>
    <cellStyle name="Normal 5 4 3 3 5" xfId="18888"/>
    <cellStyle name="Normal 5 4 3 4" xfId="1523"/>
    <cellStyle name="Normal 5 4 3 4 2" xfId="4165"/>
    <cellStyle name="Normal 5 4 3 4 2 2" xfId="9446"/>
    <cellStyle name="Normal 5 4 3 4 2 2 2" xfId="18898"/>
    <cellStyle name="Normal 5 4 3 4 2 3" xfId="18897"/>
    <cellStyle name="Normal 5 4 3 4 3" xfId="6805"/>
    <cellStyle name="Normal 5 4 3 4 3 2" xfId="18899"/>
    <cellStyle name="Normal 5 4 3 4 4" xfId="18896"/>
    <cellStyle name="Normal 5 4 3 5" xfId="2932"/>
    <cellStyle name="Normal 5 4 3 5 2" xfId="8214"/>
    <cellStyle name="Normal 5 4 3 5 2 2" xfId="18901"/>
    <cellStyle name="Normal 5 4 3 5 3" xfId="18900"/>
    <cellStyle name="Normal 5 4 3 6" xfId="5573"/>
    <cellStyle name="Normal 5 4 3 6 2" xfId="18902"/>
    <cellStyle name="Normal 5 4 3 7" xfId="18879"/>
    <cellStyle name="Normal 5 4 4" xfId="472"/>
    <cellStyle name="Normal 5 4 4 2" xfId="1173"/>
    <cellStyle name="Normal 5 4 4 2 2" xfId="2405"/>
    <cellStyle name="Normal 5 4 4 2 2 2" xfId="5047"/>
    <cellStyle name="Normal 5 4 4 2 2 2 2" xfId="10328"/>
    <cellStyle name="Normal 5 4 4 2 2 2 2 2" xfId="18907"/>
    <cellStyle name="Normal 5 4 4 2 2 2 3" xfId="18906"/>
    <cellStyle name="Normal 5 4 4 2 2 3" xfId="7687"/>
    <cellStyle name="Normal 5 4 4 2 2 3 2" xfId="18908"/>
    <cellStyle name="Normal 5 4 4 2 2 4" xfId="18905"/>
    <cellStyle name="Normal 5 4 4 2 3" xfId="3815"/>
    <cellStyle name="Normal 5 4 4 2 3 2" xfId="9096"/>
    <cellStyle name="Normal 5 4 4 2 3 2 2" xfId="18910"/>
    <cellStyle name="Normal 5 4 4 2 3 3" xfId="18909"/>
    <cellStyle name="Normal 5 4 4 2 4" xfId="6455"/>
    <cellStyle name="Normal 5 4 4 2 4 2" xfId="18911"/>
    <cellStyle name="Normal 5 4 4 2 5" xfId="18904"/>
    <cellStyle name="Normal 5 4 4 3" xfId="1701"/>
    <cellStyle name="Normal 5 4 4 3 2" xfId="4343"/>
    <cellStyle name="Normal 5 4 4 3 2 2" xfId="9624"/>
    <cellStyle name="Normal 5 4 4 3 2 2 2" xfId="18914"/>
    <cellStyle name="Normal 5 4 4 3 2 3" xfId="18913"/>
    <cellStyle name="Normal 5 4 4 3 3" xfId="6983"/>
    <cellStyle name="Normal 5 4 4 3 3 2" xfId="18915"/>
    <cellStyle name="Normal 5 4 4 3 4" xfId="18912"/>
    <cellStyle name="Normal 5 4 4 4" xfId="3110"/>
    <cellStyle name="Normal 5 4 4 4 2" xfId="8392"/>
    <cellStyle name="Normal 5 4 4 4 2 2" xfId="18917"/>
    <cellStyle name="Normal 5 4 4 4 3" xfId="18916"/>
    <cellStyle name="Normal 5 4 4 5" xfId="5751"/>
    <cellStyle name="Normal 5 4 4 5 2" xfId="18918"/>
    <cellStyle name="Normal 5 4 4 6" xfId="18903"/>
    <cellStyle name="Normal 5 4 5" xfId="821"/>
    <cellStyle name="Normal 5 4 5 2" xfId="2053"/>
    <cellStyle name="Normal 5 4 5 2 2" xfId="4695"/>
    <cellStyle name="Normal 5 4 5 2 2 2" xfId="9976"/>
    <cellStyle name="Normal 5 4 5 2 2 2 2" xfId="18922"/>
    <cellStyle name="Normal 5 4 5 2 2 3" xfId="18921"/>
    <cellStyle name="Normal 5 4 5 2 3" xfId="7335"/>
    <cellStyle name="Normal 5 4 5 2 3 2" xfId="18923"/>
    <cellStyle name="Normal 5 4 5 2 4" xfId="18920"/>
    <cellStyle name="Normal 5 4 5 3" xfId="3463"/>
    <cellStyle name="Normal 5 4 5 3 2" xfId="8744"/>
    <cellStyle name="Normal 5 4 5 3 2 2" xfId="18925"/>
    <cellStyle name="Normal 5 4 5 3 3" xfId="18924"/>
    <cellStyle name="Normal 5 4 5 4" xfId="6103"/>
    <cellStyle name="Normal 5 4 5 4 2" xfId="18926"/>
    <cellStyle name="Normal 5 4 5 5" xfId="18919"/>
    <cellStyle name="Normal 5 4 6" xfId="1347"/>
    <cellStyle name="Normal 5 4 6 2" xfId="3989"/>
    <cellStyle name="Normal 5 4 6 2 2" xfId="9270"/>
    <cellStyle name="Normal 5 4 6 2 2 2" xfId="18929"/>
    <cellStyle name="Normal 5 4 6 2 3" xfId="18928"/>
    <cellStyle name="Normal 5 4 6 3" xfId="6629"/>
    <cellStyle name="Normal 5 4 6 3 2" xfId="18930"/>
    <cellStyle name="Normal 5 4 6 4" xfId="18927"/>
    <cellStyle name="Normal 5 4 7" xfId="2579"/>
    <cellStyle name="Normal 5 4 7 2" xfId="5221"/>
    <cellStyle name="Normal 5 4 7 2 2" xfId="10502"/>
    <cellStyle name="Normal 5 4 7 2 2 2" xfId="18933"/>
    <cellStyle name="Normal 5 4 7 2 3" xfId="18932"/>
    <cellStyle name="Normal 5 4 7 3" xfId="7861"/>
    <cellStyle name="Normal 5 4 7 3 2" xfId="18934"/>
    <cellStyle name="Normal 5 4 7 4" xfId="18931"/>
    <cellStyle name="Normal 5 4 8" xfId="2758"/>
    <cellStyle name="Normal 5 4 8 2" xfId="8040"/>
    <cellStyle name="Normal 5 4 8 2 2" xfId="18936"/>
    <cellStyle name="Normal 5 4 8 3" xfId="18935"/>
    <cellStyle name="Normal 5 4 9" xfId="5399"/>
    <cellStyle name="Normal 5 4 9 2" xfId="18937"/>
    <cellStyle name="Normal 5 5" xfId="130"/>
    <cellStyle name="Normal 5 5 10" xfId="18938"/>
    <cellStyle name="Normal 5 5 2" xfId="213"/>
    <cellStyle name="Normal 5 5 2 2" xfId="397"/>
    <cellStyle name="Normal 5 5 2 2 2" xfId="746"/>
    <cellStyle name="Normal 5 5 2 2 2 2" xfId="1978"/>
    <cellStyle name="Normal 5 5 2 2 2 2 2" xfId="4620"/>
    <cellStyle name="Normal 5 5 2 2 2 2 2 2" xfId="9901"/>
    <cellStyle name="Normal 5 5 2 2 2 2 2 2 2" xfId="18944"/>
    <cellStyle name="Normal 5 5 2 2 2 2 2 3" xfId="18943"/>
    <cellStyle name="Normal 5 5 2 2 2 2 3" xfId="7260"/>
    <cellStyle name="Normal 5 5 2 2 2 2 3 2" xfId="18945"/>
    <cellStyle name="Normal 5 5 2 2 2 2 4" xfId="18942"/>
    <cellStyle name="Normal 5 5 2 2 2 3" xfId="3388"/>
    <cellStyle name="Normal 5 5 2 2 2 3 2" xfId="8669"/>
    <cellStyle name="Normal 5 5 2 2 2 3 2 2" xfId="18947"/>
    <cellStyle name="Normal 5 5 2 2 2 3 3" xfId="18946"/>
    <cellStyle name="Normal 5 5 2 2 2 4" xfId="6028"/>
    <cellStyle name="Normal 5 5 2 2 2 4 2" xfId="18948"/>
    <cellStyle name="Normal 5 5 2 2 2 5" xfId="18941"/>
    <cellStyle name="Normal 5 5 2 2 3" xfId="1098"/>
    <cellStyle name="Normal 5 5 2 2 3 2" xfId="2330"/>
    <cellStyle name="Normal 5 5 2 2 3 2 2" xfId="4972"/>
    <cellStyle name="Normal 5 5 2 2 3 2 2 2" xfId="10253"/>
    <cellStyle name="Normal 5 5 2 2 3 2 2 2 2" xfId="18952"/>
    <cellStyle name="Normal 5 5 2 2 3 2 2 3" xfId="18951"/>
    <cellStyle name="Normal 5 5 2 2 3 2 3" xfId="7612"/>
    <cellStyle name="Normal 5 5 2 2 3 2 3 2" xfId="18953"/>
    <cellStyle name="Normal 5 5 2 2 3 2 4" xfId="18950"/>
    <cellStyle name="Normal 5 5 2 2 3 3" xfId="3740"/>
    <cellStyle name="Normal 5 5 2 2 3 3 2" xfId="9021"/>
    <cellStyle name="Normal 5 5 2 2 3 3 2 2" xfId="18955"/>
    <cellStyle name="Normal 5 5 2 2 3 3 3" xfId="18954"/>
    <cellStyle name="Normal 5 5 2 2 3 4" xfId="6380"/>
    <cellStyle name="Normal 5 5 2 2 3 4 2" xfId="18956"/>
    <cellStyle name="Normal 5 5 2 2 3 5" xfId="18949"/>
    <cellStyle name="Normal 5 5 2 2 4" xfId="1626"/>
    <cellStyle name="Normal 5 5 2 2 4 2" xfId="4268"/>
    <cellStyle name="Normal 5 5 2 2 4 2 2" xfId="9549"/>
    <cellStyle name="Normal 5 5 2 2 4 2 2 2" xfId="18959"/>
    <cellStyle name="Normal 5 5 2 2 4 2 3" xfId="18958"/>
    <cellStyle name="Normal 5 5 2 2 4 3" xfId="6908"/>
    <cellStyle name="Normal 5 5 2 2 4 3 2" xfId="18960"/>
    <cellStyle name="Normal 5 5 2 2 4 4" xfId="18957"/>
    <cellStyle name="Normal 5 5 2 2 5" xfId="3035"/>
    <cellStyle name="Normal 5 5 2 2 5 2" xfId="8317"/>
    <cellStyle name="Normal 5 5 2 2 5 2 2" xfId="18962"/>
    <cellStyle name="Normal 5 5 2 2 5 3" xfId="18961"/>
    <cellStyle name="Normal 5 5 2 2 6" xfId="5676"/>
    <cellStyle name="Normal 5 5 2 2 6 2" xfId="18963"/>
    <cellStyle name="Normal 5 5 2 2 7" xfId="18940"/>
    <cellStyle name="Normal 5 5 2 3" xfId="569"/>
    <cellStyle name="Normal 5 5 2 3 2" xfId="1274"/>
    <cellStyle name="Normal 5 5 2 3 2 2" xfId="2506"/>
    <cellStyle name="Normal 5 5 2 3 2 2 2" xfId="5148"/>
    <cellStyle name="Normal 5 5 2 3 2 2 2 2" xfId="10429"/>
    <cellStyle name="Normal 5 5 2 3 2 2 2 2 2" xfId="18968"/>
    <cellStyle name="Normal 5 5 2 3 2 2 2 3" xfId="18967"/>
    <cellStyle name="Normal 5 5 2 3 2 2 3" xfId="7788"/>
    <cellStyle name="Normal 5 5 2 3 2 2 3 2" xfId="18969"/>
    <cellStyle name="Normal 5 5 2 3 2 2 4" xfId="18966"/>
    <cellStyle name="Normal 5 5 2 3 2 3" xfId="3916"/>
    <cellStyle name="Normal 5 5 2 3 2 3 2" xfId="9197"/>
    <cellStyle name="Normal 5 5 2 3 2 3 2 2" xfId="18971"/>
    <cellStyle name="Normal 5 5 2 3 2 3 3" xfId="18970"/>
    <cellStyle name="Normal 5 5 2 3 2 4" xfId="6556"/>
    <cellStyle name="Normal 5 5 2 3 2 4 2" xfId="18972"/>
    <cellStyle name="Normal 5 5 2 3 2 5" xfId="18965"/>
    <cellStyle name="Normal 5 5 2 3 3" xfId="1802"/>
    <cellStyle name="Normal 5 5 2 3 3 2" xfId="4444"/>
    <cellStyle name="Normal 5 5 2 3 3 2 2" xfId="9725"/>
    <cellStyle name="Normal 5 5 2 3 3 2 2 2" xfId="18975"/>
    <cellStyle name="Normal 5 5 2 3 3 2 3" xfId="18974"/>
    <cellStyle name="Normal 5 5 2 3 3 3" xfId="7084"/>
    <cellStyle name="Normal 5 5 2 3 3 3 2" xfId="18976"/>
    <cellStyle name="Normal 5 5 2 3 3 4" xfId="18973"/>
    <cellStyle name="Normal 5 5 2 3 4" xfId="3211"/>
    <cellStyle name="Normal 5 5 2 3 4 2" xfId="8493"/>
    <cellStyle name="Normal 5 5 2 3 4 2 2" xfId="18978"/>
    <cellStyle name="Normal 5 5 2 3 4 3" xfId="18977"/>
    <cellStyle name="Normal 5 5 2 3 5" xfId="5852"/>
    <cellStyle name="Normal 5 5 2 3 5 2" xfId="18979"/>
    <cellStyle name="Normal 5 5 2 3 6" xfId="18964"/>
    <cellStyle name="Normal 5 5 2 4" xfId="922"/>
    <cellStyle name="Normal 5 5 2 4 2" xfId="2154"/>
    <cellStyle name="Normal 5 5 2 4 2 2" xfId="4796"/>
    <cellStyle name="Normal 5 5 2 4 2 2 2" xfId="10077"/>
    <cellStyle name="Normal 5 5 2 4 2 2 2 2" xfId="18983"/>
    <cellStyle name="Normal 5 5 2 4 2 2 3" xfId="18982"/>
    <cellStyle name="Normal 5 5 2 4 2 3" xfId="7436"/>
    <cellStyle name="Normal 5 5 2 4 2 3 2" xfId="18984"/>
    <cellStyle name="Normal 5 5 2 4 2 4" xfId="18981"/>
    <cellStyle name="Normal 5 5 2 4 3" xfId="3564"/>
    <cellStyle name="Normal 5 5 2 4 3 2" xfId="8845"/>
    <cellStyle name="Normal 5 5 2 4 3 2 2" xfId="18986"/>
    <cellStyle name="Normal 5 5 2 4 3 3" xfId="18985"/>
    <cellStyle name="Normal 5 5 2 4 4" xfId="6204"/>
    <cellStyle name="Normal 5 5 2 4 4 2" xfId="18987"/>
    <cellStyle name="Normal 5 5 2 4 5" xfId="18980"/>
    <cellStyle name="Normal 5 5 2 5" xfId="1450"/>
    <cellStyle name="Normal 5 5 2 5 2" xfId="4092"/>
    <cellStyle name="Normal 5 5 2 5 2 2" xfId="9373"/>
    <cellStyle name="Normal 5 5 2 5 2 2 2" xfId="18990"/>
    <cellStyle name="Normal 5 5 2 5 2 3" xfId="18989"/>
    <cellStyle name="Normal 5 5 2 5 3" xfId="6732"/>
    <cellStyle name="Normal 5 5 2 5 3 2" xfId="18991"/>
    <cellStyle name="Normal 5 5 2 5 4" xfId="18988"/>
    <cellStyle name="Normal 5 5 2 6" xfId="2682"/>
    <cellStyle name="Normal 5 5 2 6 2" xfId="5324"/>
    <cellStyle name="Normal 5 5 2 6 2 2" xfId="10605"/>
    <cellStyle name="Normal 5 5 2 6 2 2 2" xfId="18994"/>
    <cellStyle name="Normal 5 5 2 6 2 3" xfId="18993"/>
    <cellStyle name="Normal 5 5 2 6 3" xfId="7964"/>
    <cellStyle name="Normal 5 5 2 6 3 2" xfId="18995"/>
    <cellStyle name="Normal 5 5 2 6 4" xfId="18992"/>
    <cellStyle name="Normal 5 5 2 7" xfId="2859"/>
    <cellStyle name="Normal 5 5 2 7 2" xfId="8141"/>
    <cellStyle name="Normal 5 5 2 7 2 2" xfId="18997"/>
    <cellStyle name="Normal 5 5 2 7 3" xfId="18996"/>
    <cellStyle name="Normal 5 5 2 8" xfId="5500"/>
    <cellStyle name="Normal 5 5 2 8 2" xfId="18998"/>
    <cellStyle name="Normal 5 5 2 9" xfId="18939"/>
    <cellStyle name="Normal 5 5 3" xfId="310"/>
    <cellStyle name="Normal 5 5 3 2" xfId="659"/>
    <cellStyle name="Normal 5 5 3 2 2" xfId="1891"/>
    <cellStyle name="Normal 5 5 3 2 2 2" xfId="4533"/>
    <cellStyle name="Normal 5 5 3 2 2 2 2" xfId="9814"/>
    <cellStyle name="Normal 5 5 3 2 2 2 2 2" xfId="19003"/>
    <cellStyle name="Normal 5 5 3 2 2 2 3" xfId="19002"/>
    <cellStyle name="Normal 5 5 3 2 2 3" xfId="7173"/>
    <cellStyle name="Normal 5 5 3 2 2 3 2" xfId="19004"/>
    <cellStyle name="Normal 5 5 3 2 2 4" xfId="19001"/>
    <cellStyle name="Normal 5 5 3 2 3" xfId="3301"/>
    <cellStyle name="Normal 5 5 3 2 3 2" xfId="8582"/>
    <cellStyle name="Normal 5 5 3 2 3 2 2" xfId="19006"/>
    <cellStyle name="Normal 5 5 3 2 3 3" xfId="19005"/>
    <cellStyle name="Normal 5 5 3 2 4" xfId="5941"/>
    <cellStyle name="Normal 5 5 3 2 4 2" xfId="19007"/>
    <cellStyle name="Normal 5 5 3 2 5" xfId="19000"/>
    <cellStyle name="Normal 5 5 3 3" xfId="1011"/>
    <cellStyle name="Normal 5 5 3 3 2" xfId="2243"/>
    <cellStyle name="Normal 5 5 3 3 2 2" xfId="4885"/>
    <cellStyle name="Normal 5 5 3 3 2 2 2" xfId="10166"/>
    <cellStyle name="Normal 5 5 3 3 2 2 2 2" xfId="19011"/>
    <cellStyle name="Normal 5 5 3 3 2 2 3" xfId="19010"/>
    <cellStyle name="Normal 5 5 3 3 2 3" xfId="7525"/>
    <cellStyle name="Normal 5 5 3 3 2 3 2" xfId="19012"/>
    <cellStyle name="Normal 5 5 3 3 2 4" xfId="19009"/>
    <cellStyle name="Normal 5 5 3 3 3" xfId="3653"/>
    <cellStyle name="Normal 5 5 3 3 3 2" xfId="8934"/>
    <cellStyle name="Normal 5 5 3 3 3 2 2" xfId="19014"/>
    <cellStyle name="Normal 5 5 3 3 3 3" xfId="19013"/>
    <cellStyle name="Normal 5 5 3 3 4" xfId="6293"/>
    <cellStyle name="Normal 5 5 3 3 4 2" xfId="19015"/>
    <cellStyle name="Normal 5 5 3 3 5" xfId="19008"/>
    <cellStyle name="Normal 5 5 3 4" xfId="1539"/>
    <cellStyle name="Normal 5 5 3 4 2" xfId="4181"/>
    <cellStyle name="Normal 5 5 3 4 2 2" xfId="9462"/>
    <cellStyle name="Normal 5 5 3 4 2 2 2" xfId="19018"/>
    <cellStyle name="Normal 5 5 3 4 2 3" xfId="19017"/>
    <cellStyle name="Normal 5 5 3 4 3" xfId="6821"/>
    <cellStyle name="Normal 5 5 3 4 3 2" xfId="19019"/>
    <cellStyle name="Normal 5 5 3 4 4" xfId="19016"/>
    <cellStyle name="Normal 5 5 3 5" xfId="2948"/>
    <cellStyle name="Normal 5 5 3 5 2" xfId="8230"/>
    <cellStyle name="Normal 5 5 3 5 2 2" xfId="19021"/>
    <cellStyle name="Normal 5 5 3 5 3" xfId="19020"/>
    <cellStyle name="Normal 5 5 3 6" xfId="5589"/>
    <cellStyle name="Normal 5 5 3 6 2" xfId="19022"/>
    <cellStyle name="Normal 5 5 3 7" xfId="18999"/>
    <cellStyle name="Normal 5 5 4" xfId="486"/>
    <cellStyle name="Normal 5 5 4 2" xfId="1189"/>
    <cellStyle name="Normal 5 5 4 2 2" xfId="2421"/>
    <cellStyle name="Normal 5 5 4 2 2 2" xfId="5063"/>
    <cellStyle name="Normal 5 5 4 2 2 2 2" xfId="10344"/>
    <cellStyle name="Normal 5 5 4 2 2 2 2 2" xfId="19027"/>
    <cellStyle name="Normal 5 5 4 2 2 2 3" xfId="19026"/>
    <cellStyle name="Normal 5 5 4 2 2 3" xfId="7703"/>
    <cellStyle name="Normal 5 5 4 2 2 3 2" xfId="19028"/>
    <cellStyle name="Normal 5 5 4 2 2 4" xfId="19025"/>
    <cellStyle name="Normal 5 5 4 2 3" xfId="3831"/>
    <cellStyle name="Normal 5 5 4 2 3 2" xfId="9112"/>
    <cellStyle name="Normal 5 5 4 2 3 2 2" xfId="19030"/>
    <cellStyle name="Normal 5 5 4 2 3 3" xfId="19029"/>
    <cellStyle name="Normal 5 5 4 2 4" xfId="6471"/>
    <cellStyle name="Normal 5 5 4 2 4 2" xfId="19031"/>
    <cellStyle name="Normal 5 5 4 2 5" xfId="19024"/>
    <cellStyle name="Normal 5 5 4 3" xfId="1717"/>
    <cellStyle name="Normal 5 5 4 3 2" xfId="4359"/>
    <cellStyle name="Normal 5 5 4 3 2 2" xfId="9640"/>
    <cellStyle name="Normal 5 5 4 3 2 2 2" xfId="19034"/>
    <cellStyle name="Normal 5 5 4 3 2 3" xfId="19033"/>
    <cellStyle name="Normal 5 5 4 3 3" xfId="6999"/>
    <cellStyle name="Normal 5 5 4 3 3 2" xfId="19035"/>
    <cellStyle name="Normal 5 5 4 3 4" xfId="19032"/>
    <cellStyle name="Normal 5 5 4 4" xfId="3126"/>
    <cellStyle name="Normal 5 5 4 4 2" xfId="8408"/>
    <cellStyle name="Normal 5 5 4 4 2 2" xfId="19037"/>
    <cellStyle name="Normal 5 5 4 4 3" xfId="19036"/>
    <cellStyle name="Normal 5 5 4 5" xfId="5767"/>
    <cellStyle name="Normal 5 5 4 5 2" xfId="19038"/>
    <cellStyle name="Normal 5 5 4 6" xfId="19023"/>
    <cellStyle name="Normal 5 5 5" xfId="837"/>
    <cellStyle name="Normal 5 5 5 2" xfId="2069"/>
    <cellStyle name="Normal 5 5 5 2 2" xfId="4711"/>
    <cellStyle name="Normal 5 5 5 2 2 2" xfId="9992"/>
    <cellStyle name="Normal 5 5 5 2 2 2 2" xfId="19042"/>
    <cellStyle name="Normal 5 5 5 2 2 3" xfId="19041"/>
    <cellStyle name="Normal 5 5 5 2 3" xfId="7351"/>
    <cellStyle name="Normal 5 5 5 2 3 2" xfId="19043"/>
    <cellStyle name="Normal 5 5 5 2 4" xfId="19040"/>
    <cellStyle name="Normal 5 5 5 3" xfId="3479"/>
    <cellStyle name="Normal 5 5 5 3 2" xfId="8760"/>
    <cellStyle name="Normal 5 5 5 3 2 2" xfId="19045"/>
    <cellStyle name="Normal 5 5 5 3 3" xfId="19044"/>
    <cellStyle name="Normal 5 5 5 4" xfId="6119"/>
    <cellStyle name="Normal 5 5 5 4 2" xfId="19046"/>
    <cellStyle name="Normal 5 5 5 5" xfId="19039"/>
    <cellStyle name="Normal 5 5 6" xfId="1363"/>
    <cellStyle name="Normal 5 5 6 2" xfId="4005"/>
    <cellStyle name="Normal 5 5 6 2 2" xfId="9286"/>
    <cellStyle name="Normal 5 5 6 2 2 2" xfId="19049"/>
    <cellStyle name="Normal 5 5 6 2 3" xfId="19048"/>
    <cellStyle name="Normal 5 5 6 3" xfId="6645"/>
    <cellStyle name="Normal 5 5 6 3 2" xfId="19050"/>
    <cellStyle name="Normal 5 5 6 4" xfId="19047"/>
    <cellStyle name="Normal 5 5 7" xfId="2595"/>
    <cellStyle name="Normal 5 5 7 2" xfId="5237"/>
    <cellStyle name="Normal 5 5 7 2 2" xfId="10518"/>
    <cellStyle name="Normal 5 5 7 2 2 2" xfId="19053"/>
    <cellStyle name="Normal 5 5 7 2 3" xfId="19052"/>
    <cellStyle name="Normal 5 5 7 3" xfId="7877"/>
    <cellStyle name="Normal 5 5 7 3 2" xfId="19054"/>
    <cellStyle name="Normal 5 5 7 4" xfId="19051"/>
    <cellStyle name="Normal 5 5 8" xfId="2774"/>
    <cellStyle name="Normal 5 5 8 2" xfId="8056"/>
    <cellStyle name="Normal 5 5 8 2 2" xfId="19056"/>
    <cellStyle name="Normal 5 5 8 3" xfId="19055"/>
    <cellStyle name="Normal 5 5 9" xfId="5415"/>
    <cellStyle name="Normal 5 5 9 2" xfId="19057"/>
    <cellStyle name="Normal 5 6" xfId="146"/>
    <cellStyle name="Normal 5 6 10" xfId="19058"/>
    <cellStyle name="Normal 5 6 2" xfId="229"/>
    <cellStyle name="Normal 5 6 2 2" xfId="413"/>
    <cellStyle name="Normal 5 6 2 2 2" xfId="762"/>
    <cellStyle name="Normal 5 6 2 2 2 2" xfId="1994"/>
    <cellStyle name="Normal 5 6 2 2 2 2 2" xfId="4636"/>
    <cellStyle name="Normal 5 6 2 2 2 2 2 2" xfId="9917"/>
    <cellStyle name="Normal 5 6 2 2 2 2 2 2 2" xfId="19064"/>
    <cellStyle name="Normal 5 6 2 2 2 2 2 3" xfId="19063"/>
    <cellStyle name="Normal 5 6 2 2 2 2 3" xfId="7276"/>
    <cellStyle name="Normal 5 6 2 2 2 2 3 2" xfId="19065"/>
    <cellStyle name="Normal 5 6 2 2 2 2 4" xfId="19062"/>
    <cellStyle name="Normal 5 6 2 2 2 3" xfId="3404"/>
    <cellStyle name="Normal 5 6 2 2 2 3 2" xfId="8685"/>
    <cellStyle name="Normal 5 6 2 2 2 3 2 2" xfId="19067"/>
    <cellStyle name="Normal 5 6 2 2 2 3 3" xfId="19066"/>
    <cellStyle name="Normal 5 6 2 2 2 4" xfId="6044"/>
    <cellStyle name="Normal 5 6 2 2 2 4 2" xfId="19068"/>
    <cellStyle name="Normal 5 6 2 2 2 5" xfId="19061"/>
    <cellStyle name="Normal 5 6 2 2 3" xfId="1114"/>
    <cellStyle name="Normal 5 6 2 2 3 2" xfId="2346"/>
    <cellStyle name="Normal 5 6 2 2 3 2 2" xfId="4988"/>
    <cellStyle name="Normal 5 6 2 2 3 2 2 2" xfId="10269"/>
    <cellStyle name="Normal 5 6 2 2 3 2 2 2 2" xfId="19072"/>
    <cellStyle name="Normal 5 6 2 2 3 2 2 3" xfId="19071"/>
    <cellStyle name="Normal 5 6 2 2 3 2 3" xfId="7628"/>
    <cellStyle name="Normal 5 6 2 2 3 2 3 2" xfId="19073"/>
    <cellStyle name="Normal 5 6 2 2 3 2 4" xfId="19070"/>
    <cellStyle name="Normal 5 6 2 2 3 3" xfId="3756"/>
    <cellStyle name="Normal 5 6 2 2 3 3 2" xfId="9037"/>
    <cellStyle name="Normal 5 6 2 2 3 3 2 2" xfId="19075"/>
    <cellStyle name="Normal 5 6 2 2 3 3 3" xfId="19074"/>
    <cellStyle name="Normal 5 6 2 2 3 4" xfId="6396"/>
    <cellStyle name="Normal 5 6 2 2 3 4 2" xfId="19076"/>
    <cellStyle name="Normal 5 6 2 2 3 5" xfId="19069"/>
    <cellStyle name="Normal 5 6 2 2 4" xfId="1642"/>
    <cellStyle name="Normal 5 6 2 2 4 2" xfId="4284"/>
    <cellStyle name="Normal 5 6 2 2 4 2 2" xfId="9565"/>
    <cellStyle name="Normal 5 6 2 2 4 2 2 2" xfId="19079"/>
    <cellStyle name="Normal 5 6 2 2 4 2 3" xfId="19078"/>
    <cellStyle name="Normal 5 6 2 2 4 3" xfId="6924"/>
    <cellStyle name="Normal 5 6 2 2 4 3 2" xfId="19080"/>
    <cellStyle name="Normal 5 6 2 2 4 4" xfId="19077"/>
    <cellStyle name="Normal 5 6 2 2 5" xfId="3051"/>
    <cellStyle name="Normal 5 6 2 2 5 2" xfId="8333"/>
    <cellStyle name="Normal 5 6 2 2 5 2 2" xfId="19082"/>
    <cellStyle name="Normal 5 6 2 2 5 3" xfId="19081"/>
    <cellStyle name="Normal 5 6 2 2 6" xfId="5692"/>
    <cellStyle name="Normal 5 6 2 2 6 2" xfId="19083"/>
    <cellStyle name="Normal 5 6 2 2 7" xfId="19060"/>
    <cellStyle name="Normal 5 6 2 3" xfId="585"/>
    <cellStyle name="Normal 5 6 2 3 2" xfId="1290"/>
    <cellStyle name="Normal 5 6 2 3 2 2" xfId="2522"/>
    <cellStyle name="Normal 5 6 2 3 2 2 2" xfId="5164"/>
    <cellStyle name="Normal 5 6 2 3 2 2 2 2" xfId="10445"/>
    <cellStyle name="Normal 5 6 2 3 2 2 2 2 2" xfId="19088"/>
    <cellStyle name="Normal 5 6 2 3 2 2 2 3" xfId="19087"/>
    <cellStyle name="Normal 5 6 2 3 2 2 3" xfId="7804"/>
    <cellStyle name="Normal 5 6 2 3 2 2 3 2" xfId="19089"/>
    <cellStyle name="Normal 5 6 2 3 2 2 4" xfId="19086"/>
    <cellStyle name="Normal 5 6 2 3 2 3" xfId="3932"/>
    <cellStyle name="Normal 5 6 2 3 2 3 2" xfId="9213"/>
    <cellStyle name="Normal 5 6 2 3 2 3 2 2" xfId="19091"/>
    <cellStyle name="Normal 5 6 2 3 2 3 3" xfId="19090"/>
    <cellStyle name="Normal 5 6 2 3 2 4" xfId="6572"/>
    <cellStyle name="Normal 5 6 2 3 2 4 2" xfId="19092"/>
    <cellStyle name="Normal 5 6 2 3 2 5" xfId="19085"/>
    <cellStyle name="Normal 5 6 2 3 3" xfId="1818"/>
    <cellStyle name="Normal 5 6 2 3 3 2" xfId="4460"/>
    <cellStyle name="Normal 5 6 2 3 3 2 2" xfId="9741"/>
    <cellStyle name="Normal 5 6 2 3 3 2 2 2" xfId="19095"/>
    <cellStyle name="Normal 5 6 2 3 3 2 3" xfId="19094"/>
    <cellStyle name="Normal 5 6 2 3 3 3" xfId="7100"/>
    <cellStyle name="Normal 5 6 2 3 3 3 2" xfId="19096"/>
    <cellStyle name="Normal 5 6 2 3 3 4" xfId="19093"/>
    <cellStyle name="Normal 5 6 2 3 4" xfId="3227"/>
    <cellStyle name="Normal 5 6 2 3 4 2" xfId="8509"/>
    <cellStyle name="Normal 5 6 2 3 4 2 2" xfId="19098"/>
    <cellStyle name="Normal 5 6 2 3 4 3" xfId="19097"/>
    <cellStyle name="Normal 5 6 2 3 5" xfId="5868"/>
    <cellStyle name="Normal 5 6 2 3 5 2" xfId="19099"/>
    <cellStyle name="Normal 5 6 2 3 6" xfId="19084"/>
    <cellStyle name="Normal 5 6 2 4" xfId="938"/>
    <cellStyle name="Normal 5 6 2 4 2" xfId="2170"/>
    <cellStyle name="Normal 5 6 2 4 2 2" xfId="4812"/>
    <cellStyle name="Normal 5 6 2 4 2 2 2" xfId="10093"/>
    <cellStyle name="Normal 5 6 2 4 2 2 2 2" xfId="19103"/>
    <cellStyle name="Normal 5 6 2 4 2 2 3" xfId="19102"/>
    <cellStyle name="Normal 5 6 2 4 2 3" xfId="7452"/>
    <cellStyle name="Normal 5 6 2 4 2 3 2" xfId="19104"/>
    <cellStyle name="Normal 5 6 2 4 2 4" xfId="19101"/>
    <cellStyle name="Normal 5 6 2 4 3" xfId="3580"/>
    <cellStyle name="Normal 5 6 2 4 3 2" xfId="8861"/>
    <cellStyle name="Normal 5 6 2 4 3 2 2" xfId="19106"/>
    <cellStyle name="Normal 5 6 2 4 3 3" xfId="19105"/>
    <cellStyle name="Normal 5 6 2 4 4" xfId="6220"/>
    <cellStyle name="Normal 5 6 2 4 4 2" xfId="19107"/>
    <cellStyle name="Normal 5 6 2 4 5" xfId="19100"/>
    <cellStyle name="Normal 5 6 2 5" xfId="1466"/>
    <cellStyle name="Normal 5 6 2 5 2" xfId="4108"/>
    <cellStyle name="Normal 5 6 2 5 2 2" xfId="9389"/>
    <cellStyle name="Normal 5 6 2 5 2 2 2" xfId="19110"/>
    <cellStyle name="Normal 5 6 2 5 2 3" xfId="19109"/>
    <cellStyle name="Normal 5 6 2 5 3" xfId="6748"/>
    <cellStyle name="Normal 5 6 2 5 3 2" xfId="19111"/>
    <cellStyle name="Normal 5 6 2 5 4" xfId="19108"/>
    <cellStyle name="Normal 5 6 2 6" xfId="2698"/>
    <cellStyle name="Normal 5 6 2 6 2" xfId="5340"/>
    <cellStyle name="Normal 5 6 2 6 2 2" xfId="10621"/>
    <cellStyle name="Normal 5 6 2 6 2 2 2" xfId="19114"/>
    <cellStyle name="Normal 5 6 2 6 2 3" xfId="19113"/>
    <cellStyle name="Normal 5 6 2 6 3" xfId="7980"/>
    <cellStyle name="Normal 5 6 2 6 3 2" xfId="19115"/>
    <cellStyle name="Normal 5 6 2 6 4" xfId="19112"/>
    <cellStyle name="Normal 5 6 2 7" xfId="2875"/>
    <cellStyle name="Normal 5 6 2 7 2" xfId="8157"/>
    <cellStyle name="Normal 5 6 2 7 2 2" xfId="19117"/>
    <cellStyle name="Normal 5 6 2 7 3" xfId="19116"/>
    <cellStyle name="Normal 5 6 2 8" xfId="5516"/>
    <cellStyle name="Normal 5 6 2 8 2" xfId="19118"/>
    <cellStyle name="Normal 5 6 2 9" xfId="19059"/>
    <cellStyle name="Normal 5 6 3" xfId="326"/>
    <cellStyle name="Normal 5 6 3 2" xfId="675"/>
    <cellStyle name="Normal 5 6 3 2 2" xfId="1907"/>
    <cellStyle name="Normal 5 6 3 2 2 2" xfId="4549"/>
    <cellStyle name="Normal 5 6 3 2 2 2 2" xfId="9830"/>
    <cellStyle name="Normal 5 6 3 2 2 2 2 2" xfId="19123"/>
    <cellStyle name="Normal 5 6 3 2 2 2 3" xfId="19122"/>
    <cellStyle name="Normal 5 6 3 2 2 3" xfId="7189"/>
    <cellStyle name="Normal 5 6 3 2 2 3 2" xfId="19124"/>
    <cellStyle name="Normal 5 6 3 2 2 4" xfId="19121"/>
    <cellStyle name="Normal 5 6 3 2 3" xfId="3317"/>
    <cellStyle name="Normal 5 6 3 2 3 2" xfId="8598"/>
    <cellStyle name="Normal 5 6 3 2 3 2 2" xfId="19126"/>
    <cellStyle name="Normal 5 6 3 2 3 3" xfId="19125"/>
    <cellStyle name="Normal 5 6 3 2 4" xfId="5957"/>
    <cellStyle name="Normal 5 6 3 2 4 2" xfId="19127"/>
    <cellStyle name="Normal 5 6 3 2 5" xfId="19120"/>
    <cellStyle name="Normal 5 6 3 3" xfId="1027"/>
    <cellStyle name="Normal 5 6 3 3 2" xfId="2259"/>
    <cellStyle name="Normal 5 6 3 3 2 2" xfId="4901"/>
    <cellStyle name="Normal 5 6 3 3 2 2 2" xfId="10182"/>
    <cellStyle name="Normal 5 6 3 3 2 2 2 2" xfId="19131"/>
    <cellStyle name="Normal 5 6 3 3 2 2 3" xfId="19130"/>
    <cellStyle name="Normal 5 6 3 3 2 3" xfId="7541"/>
    <cellStyle name="Normal 5 6 3 3 2 3 2" xfId="19132"/>
    <cellStyle name="Normal 5 6 3 3 2 4" xfId="19129"/>
    <cellStyle name="Normal 5 6 3 3 3" xfId="3669"/>
    <cellStyle name="Normal 5 6 3 3 3 2" xfId="8950"/>
    <cellStyle name="Normal 5 6 3 3 3 2 2" xfId="19134"/>
    <cellStyle name="Normal 5 6 3 3 3 3" xfId="19133"/>
    <cellStyle name="Normal 5 6 3 3 4" xfId="6309"/>
    <cellStyle name="Normal 5 6 3 3 4 2" xfId="19135"/>
    <cellStyle name="Normal 5 6 3 3 5" xfId="19128"/>
    <cellStyle name="Normal 5 6 3 4" xfId="1555"/>
    <cellStyle name="Normal 5 6 3 4 2" xfId="4197"/>
    <cellStyle name="Normal 5 6 3 4 2 2" xfId="9478"/>
    <cellStyle name="Normal 5 6 3 4 2 2 2" xfId="19138"/>
    <cellStyle name="Normal 5 6 3 4 2 3" xfId="19137"/>
    <cellStyle name="Normal 5 6 3 4 3" xfId="6837"/>
    <cellStyle name="Normal 5 6 3 4 3 2" xfId="19139"/>
    <cellStyle name="Normal 5 6 3 4 4" xfId="19136"/>
    <cellStyle name="Normal 5 6 3 5" xfId="2964"/>
    <cellStyle name="Normal 5 6 3 5 2" xfId="8246"/>
    <cellStyle name="Normal 5 6 3 5 2 2" xfId="19141"/>
    <cellStyle name="Normal 5 6 3 5 3" xfId="19140"/>
    <cellStyle name="Normal 5 6 3 6" xfId="5605"/>
    <cellStyle name="Normal 5 6 3 6 2" xfId="19142"/>
    <cellStyle name="Normal 5 6 3 7" xfId="19119"/>
    <cellStyle name="Normal 5 6 4" xfId="500"/>
    <cellStyle name="Normal 5 6 4 2" xfId="1203"/>
    <cellStyle name="Normal 5 6 4 2 2" xfId="2435"/>
    <cellStyle name="Normal 5 6 4 2 2 2" xfId="5077"/>
    <cellStyle name="Normal 5 6 4 2 2 2 2" xfId="10358"/>
    <cellStyle name="Normal 5 6 4 2 2 2 2 2" xfId="19147"/>
    <cellStyle name="Normal 5 6 4 2 2 2 3" xfId="19146"/>
    <cellStyle name="Normal 5 6 4 2 2 3" xfId="7717"/>
    <cellStyle name="Normal 5 6 4 2 2 3 2" xfId="19148"/>
    <cellStyle name="Normal 5 6 4 2 2 4" xfId="19145"/>
    <cellStyle name="Normal 5 6 4 2 3" xfId="3845"/>
    <cellStyle name="Normal 5 6 4 2 3 2" xfId="9126"/>
    <cellStyle name="Normal 5 6 4 2 3 2 2" xfId="19150"/>
    <cellStyle name="Normal 5 6 4 2 3 3" xfId="19149"/>
    <cellStyle name="Normal 5 6 4 2 4" xfId="6485"/>
    <cellStyle name="Normal 5 6 4 2 4 2" xfId="19151"/>
    <cellStyle name="Normal 5 6 4 2 5" xfId="19144"/>
    <cellStyle name="Normal 5 6 4 3" xfId="1731"/>
    <cellStyle name="Normal 5 6 4 3 2" xfId="4373"/>
    <cellStyle name="Normal 5 6 4 3 2 2" xfId="9654"/>
    <cellStyle name="Normal 5 6 4 3 2 2 2" xfId="19154"/>
    <cellStyle name="Normal 5 6 4 3 2 3" xfId="19153"/>
    <cellStyle name="Normal 5 6 4 3 3" xfId="7013"/>
    <cellStyle name="Normal 5 6 4 3 3 2" xfId="19155"/>
    <cellStyle name="Normal 5 6 4 3 4" xfId="19152"/>
    <cellStyle name="Normal 5 6 4 4" xfId="3140"/>
    <cellStyle name="Normal 5 6 4 4 2" xfId="8422"/>
    <cellStyle name="Normal 5 6 4 4 2 2" xfId="19157"/>
    <cellStyle name="Normal 5 6 4 4 3" xfId="19156"/>
    <cellStyle name="Normal 5 6 4 5" xfId="5781"/>
    <cellStyle name="Normal 5 6 4 5 2" xfId="19158"/>
    <cellStyle name="Normal 5 6 4 6" xfId="19143"/>
    <cellStyle name="Normal 5 6 5" xfId="851"/>
    <cellStyle name="Normal 5 6 5 2" xfId="2083"/>
    <cellStyle name="Normal 5 6 5 2 2" xfId="4725"/>
    <cellStyle name="Normal 5 6 5 2 2 2" xfId="10006"/>
    <cellStyle name="Normal 5 6 5 2 2 2 2" xfId="19162"/>
    <cellStyle name="Normal 5 6 5 2 2 3" xfId="19161"/>
    <cellStyle name="Normal 5 6 5 2 3" xfId="7365"/>
    <cellStyle name="Normal 5 6 5 2 3 2" xfId="19163"/>
    <cellStyle name="Normal 5 6 5 2 4" xfId="19160"/>
    <cellStyle name="Normal 5 6 5 3" xfId="3493"/>
    <cellStyle name="Normal 5 6 5 3 2" xfId="8774"/>
    <cellStyle name="Normal 5 6 5 3 2 2" xfId="19165"/>
    <cellStyle name="Normal 5 6 5 3 3" xfId="19164"/>
    <cellStyle name="Normal 5 6 5 4" xfId="6133"/>
    <cellStyle name="Normal 5 6 5 4 2" xfId="19166"/>
    <cellStyle name="Normal 5 6 5 5" xfId="19159"/>
    <cellStyle name="Normal 5 6 6" xfId="1379"/>
    <cellStyle name="Normal 5 6 6 2" xfId="4021"/>
    <cellStyle name="Normal 5 6 6 2 2" xfId="9302"/>
    <cellStyle name="Normal 5 6 6 2 2 2" xfId="19169"/>
    <cellStyle name="Normal 5 6 6 2 3" xfId="19168"/>
    <cellStyle name="Normal 5 6 6 3" xfId="6661"/>
    <cellStyle name="Normal 5 6 6 3 2" xfId="19170"/>
    <cellStyle name="Normal 5 6 6 4" xfId="19167"/>
    <cellStyle name="Normal 5 6 7" xfId="2611"/>
    <cellStyle name="Normal 5 6 7 2" xfId="5253"/>
    <cellStyle name="Normal 5 6 7 2 2" xfId="10534"/>
    <cellStyle name="Normal 5 6 7 2 2 2" xfId="19173"/>
    <cellStyle name="Normal 5 6 7 2 3" xfId="19172"/>
    <cellStyle name="Normal 5 6 7 3" xfId="7893"/>
    <cellStyle name="Normal 5 6 7 3 2" xfId="19174"/>
    <cellStyle name="Normal 5 6 7 4" xfId="19171"/>
    <cellStyle name="Normal 5 6 8" xfId="2788"/>
    <cellStyle name="Normal 5 6 8 2" xfId="8070"/>
    <cellStyle name="Normal 5 6 8 2 2" xfId="19176"/>
    <cellStyle name="Normal 5 6 8 3" xfId="19175"/>
    <cellStyle name="Normal 5 6 9" xfId="5429"/>
    <cellStyle name="Normal 5 6 9 2" xfId="19177"/>
    <cellStyle name="Normal 5 7" xfId="170"/>
    <cellStyle name="Normal 5 7 2" xfId="355"/>
    <cellStyle name="Normal 5 7 2 2" xfId="704"/>
    <cellStyle name="Normal 5 7 2 2 2" xfId="1936"/>
    <cellStyle name="Normal 5 7 2 2 2 2" xfId="4578"/>
    <cellStyle name="Normal 5 7 2 2 2 2 2" xfId="9859"/>
    <cellStyle name="Normal 5 7 2 2 2 2 2 2" xfId="19183"/>
    <cellStyle name="Normal 5 7 2 2 2 2 3" xfId="19182"/>
    <cellStyle name="Normal 5 7 2 2 2 3" xfId="7218"/>
    <cellStyle name="Normal 5 7 2 2 2 3 2" xfId="19184"/>
    <cellStyle name="Normal 5 7 2 2 2 4" xfId="19181"/>
    <cellStyle name="Normal 5 7 2 2 3" xfId="3346"/>
    <cellStyle name="Normal 5 7 2 2 3 2" xfId="8627"/>
    <cellStyle name="Normal 5 7 2 2 3 2 2" xfId="19186"/>
    <cellStyle name="Normal 5 7 2 2 3 3" xfId="19185"/>
    <cellStyle name="Normal 5 7 2 2 4" xfId="5986"/>
    <cellStyle name="Normal 5 7 2 2 4 2" xfId="19187"/>
    <cellStyle name="Normal 5 7 2 2 5" xfId="19180"/>
    <cellStyle name="Normal 5 7 2 3" xfId="1056"/>
    <cellStyle name="Normal 5 7 2 3 2" xfId="2288"/>
    <cellStyle name="Normal 5 7 2 3 2 2" xfId="4930"/>
    <cellStyle name="Normal 5 7 2 3 2 2 2" xfId="10211"/>
    <cellStyle name="Normal 5 7 2 3 2 2 2 2" xfId="19191"/>
    <cellStyle name="Normal 5 7 2 3 2 2 3" xfId="19190"/>
    <cellStyle name="Normal 5 7 2 3 2 3" xfId="7570"/>
    <cellStyle name="Normal 5 7 2 3 2 3 2" xfId="19192"/>
    <cellStyle name="Normal 5 7 2 3 2 4" xfId="19189"/>
    <cellStyle name="Normal 5 7 2 3 3" xfId="3698"/>
    <cellStyle name="Normal 5 7 2 3 3 2" xfId="8979"/>
    <cellStyle name="Normal 5 7 2 3 3 2 2" xfId="19194"/>
    <cellStyle name="Normal 5 7 2 3 3 3" xfId="19193"/>
    <cellStyle name="Normal 5 7 2 3 4" xfId="6338"/>
    <cellStyle name="Normal 5 7 2 3 4 2" xfId="19195"/>
    <cellStyle name="Normal 5 7 2 3 5" xfId="19188"/>
    <cellStyle name="Normal 5 7 2 4" xfId="1584"/>
    <cellStyle name="Normal 5 7 2 4 2" xfId="4226"/>
    <cellStyle name="Normal 5 7 2 4 2 2" xfId="9507"/>
    <cellStyle name="Normal 5 7 2 4 2 2 2" xfId="19198"/>
    <cellStyle name="Normal 5 7 2 4 2 3" xfId="19197"/>
    <cellStyle name="Normal 5 7 2 4 3" xfId="6866"/>
    <cellStyle name="Normal 5 7 2 4 3 2" xfId="19199"/>
    <cellStyle name="Normal 5 7 2 4 4" xfId="19196"/>
    <cellStyle name="Normal 5 7 2 5" xfId="2993"/>
    <cellStyle name="Normal 5 7 2 5 2" xfId="8275"/>
    <cellStyle name="Normal 5 7 2 5 2 2" xfId="19201"/>
    <cellStyle name="Normal 5 7 2 5 3" xfId="19200"/>
    <cellStyle name="Normal 5 7 2 6" xfId="5634"/>
    <cellStyle name="Normal 5 7 2 6 2" xfId="19202"/>
    <cellStyle name="Normal 5 7 2 7" xfId="19179"/>
    <cellStyle name="Normal 5 7 3" xfId="529"/>
    <cellStyle name="Normal 5 7 3 2" xfId="1232"/>
    <cellStyle name="Normal 5 7 3 2 2" xfId="2464"/>
    <cellStyle name="Normal 5 7 3 2 2 2" xfId="5106"/>
    <cellStyle name="Normal 5 7 3 2 2 2 2" xfId="10387"/>
    <cellStyle name="Normal 5 7 3 2 2 2 2 2" xfId="19207"/>
    <cellStyle name="Normal 5 7 3 2 2 2 3" xfId="19206"/>
    <cellStyle name="Normal 5 7 3 2 2 3" xfId="7746"/>
    <cellStyle name="Normal 5 7 3 2 2 3 2" xfId="19208"/>
    <cellStyle name="Normal 5 7 3 2 2 4" xfId="19205"/>
    <cellStyle name="Normal 5 7 3 2 3" xfId="3874"/>
    <cellStyle name="Normal 5 7 3 2 3 2" xfId="9155"/>
    <cellStyle name="Normal 5 7 3 2 3 2 2" xfId="19210"/>
    <cellStyle name="Normal 5 7 3 2 3 3" xfId="19209"/>
    <cellStyle name="Normal 5 7 3 2 4" xfId="6514"/>
    <cellStyle name="Normal 5 7 3 2 4 2" xfId="19211"/>
    <cellStyle name="Normal 5 7 3 2 5" xfId="19204"/>
    <cellStyle name="Normal 5 7 3 3" xfId="1760"/>
    <cellStyle name="Normal 5 7 3 3 2" xfId="4402"/>
    <cellStyle name="Normal 5 7 3 3 2 2" xfId="9683"/>
    <cellStyle name="Normal 5 7 3 3 2 2 2" xfId="19214"/>
    <cellStyle name="Normal 5 7 3 3 2 3" xfId="19213"/>
    <cellStyle name="Normal 5 7 3 3 3" xfId="7042"/>
    <cellStyle name="Normal 5 7 3 3 3 2" xfId="19215"/>
    <cellStyle name="Normal 5 7 3 3 4" xfId="19212"/>
    <cellStyle name="Normal 5 7 3 4" xfId="3169"/>
    <cellStyle name="Normal 5 7 3 4 2" xfId="8451"/>
    <cellStyle name="Normal 5 7 3 4 2 2" xfId="19217"/>
    <cellStyle name="Normal 5 7 3 4 3" xfId="19216"/>
    <cellStyle name="Normal 5 7 3 5" xfId="5810"/>
    <cellStyle name="Normal 5 7 3 5 2" xfId="19218"/>
    <cellStyle name="Normal 5 7 3 6" xfId="19203"/>
    <cellStyle name="Normal 5 7 4" xfId="880"/>
    <cellStyle name="Normal 5 7 4 2" xfId="2112"/>
    <cellStyle name="Normal 5 7 4 2 2" xfId="4754"/>
    <cellStyle name="Normal 5 7 4 2 2 2" xfId="10035"/>
    <cellStyle name="Normal 5 7 4 2 2 2 2" xfId="19222"/>
    <cellStyle name="Normal 5 7 4 2 2 3" xfId="19221"/>
    <cellStyle name="Normal 5 7 4 2 3" xfId="7394"/>
    <cellStyle name="Normal 5 7 4 2 3 2" xfId="19223"/>
    <cellStyle name="Normal 5 7 4 2 4" xfId="19220"/>
    <cellStyle name="Normal 5 7 4 3" xfId="3522"/>
    <cellStyle name="Normal 5 7 4 3 2" xfId="8803"/>
    <cellStyle name="Normal 5 7 4 3 2 2" xfId="19225"/>
    <cellStyle name="Normal 5 7 4 3 3" xfId="19224"/>
    <cellStyle name="Normal 5 7 4 4" xfId="6162"/>
    <cellStyle name="Normal 5 7 4 4 2" xfId="19226"/>
    <cellStyle name="Normal 5 7 4 5" xfId="19219"/>
    <cellStyle name="Normal 5 7 5" xfId="1408"/>
    <cellStyle name="Normal 5 7 5 2" xfId="4050"/>
    <cellStyle name="Normal 5 7 5 2 2" xfId="9331"/>
    <cellStyle name="Normal 5 7 5 2 2 2" xfId="19229"/>
    <cellStyle name="Normal 5 7 5 2 3" xfId="19228"/>
    <cellStyle name="Normal 5 7 5 3" xfId="6690"/>
    <cellStyle name="Normal 5 7 5 3 2" xfId="19230"/>
    <cellStyle name="Normal 5 7 5 4" xfId="19227"/>
    <cellStyle name="Normal 5 7 6" xfId="2640"/>
    <cellStyle name="Normal 5 7 6 2" xfId="5282"/>
    <cellStyle name="Normal 5 7 6 2 2" xfId="10563"/>
    <cellStyle name="Normal 5 7 6 2 2 2" xfId="19233"/>
    <cellStyle name="Normal 5 7 6 2 3" xfId="19232"/>
    <cellStyle name="Normal 5 7 6 3" xfId="7922"/>
    <cellStyle name="Normal 5 7 6 3 2" xfId="19234"/>
    <cellStyle name="Normal 5 7 6 4" xfId="19231"/>
    <cellStyle name="Normal 5 7 7" xfId="2817"/>
    <cellStyle name="Normal 5 7 7 2" xfId="8099"/>
    <cellStyle name="Normal 5 7 7 2 2" xfId="19236"/>
    <cellStyle name="Normal 5 7 7 3" xfId="19235"/>
    <cellStyle name="Normal 5 7 8" xfId="5458"/>
    <cellStyle name="Normal 5 7 8 2" xfId="19237"/>
    <cellStyle name="Normal 5 7 9" xfId="19178"/>
    <cellStyle name="Normal 5 8" xfId="267"/>
    <cellStyle name="Normal 5 8 2" xfId="615"/>
    <cellStyle name="Normal 5 8 2 2" xfId="1847"/>
    <cellStyle name="Normal 5 8 2 2 2" xfId="4489"/>
    <cellStyle name="Normal 5 8 2 2 2 2" xfId="9770"/>
    <cellStyle name="Normal 5 8 2 2 2 2 2" xfId="19242"/>
    <cellStyle name="Normal 5 8 2 2 2 3" xfId="19241"/>
    <cellStyle name="Normal 5 8 2 2 3" xfId="7129"/>
    <cellStyle name="Normal 5 8 2 2 3 2" xfId="19243"/>
    <cellStyle name="Normal 5 8 2 2 4" xfId="19240"/>
    <cellStyle name="Normal 5 8 2 3" xfId="3257"/>
    <cellStyle name="Normal 5 8 2 3 2" xfId="8538"/>
    <cellStyle name="Normal 5 8 2 3 2 2" xfId="19245"/>
    <cellStyle name="Normal 5 8 2 3 3" xfId="19244"/>
    <cellStyle name="Normal 5 8 2 4" xfId="5897"/>
    <cellStyle name="Normal 5 8 2 4 2" xfId="19246"/>
    <cellStyle name="Normal 5 8 2 5" xfId="19239"/>
    <cellStyle name="Normal 5 8 3" xfId="967"/>
    <cellStyle name="Normal 5 8 3 2" xfId="2199"/>
    <cellStyle name="Normal 5 8 3 2 2" xfId="4841"/>
    <cellStyle name="Normal 5 8 3 2 2 2" xfId="10122"/>
    <cellStyle name="Normal 5 8 3 2 2 2 2" xfId="19250"/>
    <cellStyle name="Normal 5 8 3 2 2 3" xfId="19249"/>
    <cellStyle name="Normal 5 8 3 2 3" xfId="7481"/>
    <cellStyle name="Normal 5 8 3 2 3 2" xfId="19251"/>
    <cellStyle name="Normal 5 8 3 2 4" xfId="19248"/>
    <cellStyle name="Normal 5 8 3 3" xfId="3609"/>
    <cellStyle name="Normal 5 8 3 3 2" xfId="8890"/>
    <cellStyle name="Normal 5 8 3 3 2 2" xfId="19253"/>
    <cellStyle name="Normal 5 8 3 3 3" xfId="19252"/>
    <cellStyle name="Normal 5 8 3 4" xfId="6249"/>
    <cellStyle name="Normal 5 8 3 4 2" xfId="19254"/>
    <cellStyle name="Normal 5 8 3 5" xfId="19247"/>
    <cellStyle name="Normal 5 8 4" xfId="1495"/>
    <cellStyle name="Normal 5 8 4 2" xfId="4137"/>
    <cellStyle name="Normal 5 8 4 2 2" xfId="9418"/>
    <cellStyle name="Normal 5 8 4 2 2 2" xfId="19257"/>
    <cellStyle name="Normal 5 8 4 2 3" xfId="19256"/>
    <cellStyle name="Normal 5 8 4 3" xfId="6777"/>
    <cellStyle name="Normal 5 8 4 3 2" xfId="19258"/>
    <cellStyle name="Normal 5 8 4 4" xfId="19255"/>
    <cellStyle name="Normal 5 8 5" xfId="2904"/>
    <cellStyle name="Normal 5 8 5 2" xfId="8186"/>
    <cellStyle name="Normal 5 8 5 2 2" xfId="19260"/>
    <cellStyle name="Normal 5 8 5 3" xfId="19259"/>
    <cellStyle name="Normal 5 8 6" xfId="5545"/>
    <cellStyle name="Normal 5 8 6 2" xfId="19261"/>
    <cellStyle name="Normal 5 8 7" xfId="19238"/>
    <cellStyle name="Normal 5 9" xfId="455"/>
    <cellStyle name="Normal 5 9 2" xfId="1156"/>
    <cellStyle name="Normal 5 9 2 2" xfId="2388"/>
    <cellStyle name="Normal 5 9 2 2 2" xfId="5030"/>
    <cellStyle name="Normal 5 9 2 2 2 2" xfId="10311"/>
    <cellStyle name="Normal 5 9 2 2 2 2 2" xfId="19266"/>
    <cellStyle name="Normal 5 9 2 2 2 3" xfId="19265"/>
    <cellStyle name="Normal 5 9 2 2 3" xfId="7670"/>
    <cellStyle name="Normal 5 9 2 2 3 2" xfId="19267"/>
    <cellStyle name="Normal 5 9 2 2 4" xfId="19264"/>
    <cellStyle name="Normal 5 9 2 3" xfId="3798"/>
    <cellStyle name="Normal 5 9 2 3 2" xfId="9079"/>
    <cellStyle name="Normal 5 9 2 3 2 2" xfId="19269"/>
    <cellStyle name="Normal 5 9 2 3 3" xfId="19268"/>
    <cellStyle name="Normal 5 9 2 4" xfId="6438"/>
    <cellStyle name="Normal 5 9 2 4 2" xfId="19270"/>
    <cellStyle name="Normal 5 9 2 5" xfId="19263"/>
    <cellStyle name="Normal 5 9 3" xfId="1684"/>
    <cellStyle name="Normal 5 9 3 2" xfId="4326"/>
    <cellStyle name="Normal 5 9 3 2 2" xfId="9607"/>
    <cellStyle name="Normal 5 9 3 2 2 2" xfId="19273"/>
    <cellStyle name="Normal 5 9 3 2 3" xfId="19272"/>
    <cellStyle name="Normal 5 9 3 3" xfId="6966"/>
    <cellStyle name="Normal 5 9 3 3 2" xfId="19274"/>
    <cellStyle name="Normal 5 9 3 4" xfId="19271"/>
    <cellStyle name="Normal 5 9 4" xfId="3093"/>
    <cellStyle name="Normal 5 9 4 2" xfId="8375"/>
    <cellStyle name="Normal 5 9 4 2 2" xfId="19276"/>
    <cellStyle name="Normal 5 9 4 3" xfId="19275"/>
    <cellStyle name="Normal 5 9 5" xfId="5734"/>
    <cellStyle name="Normal 5 9 5 2" xfId="19277"/>
    <cellStyle name="Normal 5 9 6" xfId="19262"/>
    <cellStyle name="Normal 6" xfId="4"/>
    <cellStyle name="Normal 6 10" xfId="806"/>
    <cellStyle name="Normal 6 10 2" xfId="2038"/>
    <cellStyle name="Normal 6 10 2 2" xfId="4680"/>
    <cellStyle name="Normal 6 10 2 2 2" xfId="9961"/>
    <cellStyle name="Normal 6 10 2 2 2 2" xfId="19282"/>
    <cellStyle name="Normal 6 10 2 2 3" xfId="19281"/>
    <cellStyle name="Normal 6 10 2 3" xfId="7320"/>
    <cellStyle name="Normal 6 10 2 3 2" xfId="19283"/>
    <cellStyle name="Normal 6 10 2 4" xfId="19280"/>
    <cellStyle name="Normal 6 10 3" xfId="3448"/>
    <cellStyle name="Normal 6 10 3 2" xfId="8729"/>
    <cellStyle name="Normal 6 10 3 2 2" xfId="19285"/>
    <cellStyle name="Normal 6 10 3 3" xfId="19284"/>
    <cellStyle name="Normal 6 10 4" xfId="6088"/>
    <cellStyle name="Normal 6 10 4 2" xfId="19286"/>
    <cellStyle name="Normal 6 10 5" xfId="19279"/>
    <cellStyle name="Normal 6 11" xfId="1334"/>
    <cellStyle name="Normal 6 11 2" xfId="3976"/>
    <cellStyle name="Normal 6 11 2 2" xfId="9257"/>
    <cellStyle name="Normal 6 11 2 2 2" xfId="19289"/>
    <cellStyle name="Normal 6 11 2 3" xfId="19288"/>
    <cellStyle name="Normal 6 11 3" xfId="6616"/>
    <cellStyle name="Normal 6 11 3 2" xfId="19290"/>
    <cellStyle name="Normal 6 11 4" xfId="19287"/>
    <cellStyle name="Normal 6 12" xfId="2566"/>
    <cellStyle name="Normal 6 12 2" xfId="5208"/>
    <cellStyle name="Normal 6 12 2 2" xfId="10489"/>
    <cellStyle name="Normal 6 12 2 2 2" xfId="19293"/>
    <cellStyle name="Normal 6 12 2 3" xfId="19292"/>
    <cellStyle name="Normal 6 12 3" xfId="7848"/>
    <cellStyle name="Normal 6 12 3 2" xfId="19294"/>
    <cellStyle name="Normal 6 12 4" xfId="19291"/>
    <cellStyle name="Normal 6 13" xfId="2742"/>
    <cellStyle name="Normal 6 13 2" xfId="8024"/>
    <cellStyle name="Normal 6 13 2 2" xfId="19296"/>
    <cellStyle name="Normal 6 13 3" xfId="19295"/>
    <cellStyle name="Normal 6 14" xfId="5384"/>
    <cellStyle name="Normal 6 14 2" xfId="19297"/>
    <cellStyle name="Normal 6 15" xfId="19278"/>
    <cellStyle name="Normal 6 2" xfId="48"/>
    <cellStyle name="Normal 6 2 10" xfId="1341"/>
    <cellStyle name="Normal 6 2 10 2" xfId="3983"/>
    <cellStyle name="Normal 6 2 10 2 2" xfId="9264"/>
    <cellStyle name="Normal 6 2 10 2 2 2" xfId="19301"/>
    <cellStyle name="Normal 6 2 10 2 3" xfId="19300"/>
    <cellStyle name="Normal 6 2 10 3" xfId="6623"/>
    <cellStyle name="Normal 6 2 10 3 2" xfId="19302"/>
    <cellStyle name="Normal 6 2 10 4" xfId="19299"/>
    <cellStyle name="Normal 6 2 11" xfId="2573"/>
    <cellStyle name="Normal 6 2 11 2" xfId="5215"/>
    <cellStyle name="Normal 6 2 11 2 2" xfId="10496"/>
    <cellStyle name="Normal 6 2 11 2 2 2" xfId="19305"/>
    <cellStyle name="Normal 6 2 11 2 3" xfId="19304"/>
    <cellStyle name="Normal 6 2 11 3" xfId="7855"/>
    <cellStyle name="Normal 6 2 11 3 2" xfId="19306"/>
    <cellStyle name="Normal 6 2 11 4" xfId="19303"/>
    <cellStyle name="Normal 6 2 12" xfId="2749"/>
    <cellStyle name="Normal 6 2 12 2" xfId="8031"/>
    <cellStyle name="Normal 6 2 12 2 2" xfId="19308"/>
    <cellStyle name="Normal 6 2 12 3" xfId="19307"/>
    <cellStyle name="Normal 6 2 13" xfId="5391"/>
    <cellStyle name="Normal 6 2 13 2" xfId="19309"/>
    <cellStyle name="Normal 6 2 14" xfId="19298"/>
    <cellStyle name="Normal 6 2 2" xfId="124"/>
    <cellStyle name="Normal 6 2 2 10" xfId="19310"/>
    <cellStyle name="Normal 6 2 2 2" xfId="207"/>
    <cellStyle name="Normal 6 2 2 2 2" xfId="391"/>
    <cellStyle name="Normal 6 2 2 2 2 2" xfId="740"/>
    <cellStyle name="Normal 6 2 2 2 2 2 2" xfId="1972"/>
    <cellStyle name="Normal 6 2 2 2 2 2 2 2" xfId="4614"/>
    <cellStyle name="Normal 6 2 2 2 2 2 2 2 2" xfId="9895"/>
    <cellStyle name="Normal 6 2 2 2 2 2 2 2 2 2" xfId="19316"/>
    <cellStyle name="Normal 6 2 2 2 2 2 2 2 3" xfId="19315"/>
    <cellStyle name="Normal 6 2 2 2 2 2 2 3" xfId="7254"/>
    <cellStyle name="Normal 6 2 2 2 2 2 2 3 2" xfId="19317"/>
    <cellStyle name="Normal 6 2 2 2 2 2 2 4" xfId="19314"/>
    <cellStyle name="Normal 6 2 2 2 2 2 3" xfId="3382"/>
    <cellStyle name="Normal 6 2 2 2 2 2 3 2" xfId="8663"/>
    <cellStyle name="Normal 6 2 2 2 2 2 3 2 2" xfId="19319"/>
    <cellStyle name="Normal 6 2 2 2 2 2 3 3" xfId="19318"/>
    <cellStyle name="Normal 6 2 2 2 2 2 4" xfId="6022"/>
    <cellStyle name="Normal 6 2 2 2 2 2 4 2" xfId="19320"/>
    <cellStyle name="Normal 6 2 2 2 2 2 5" xfId="19313"/>
    <cellStyle name="Normal 6 2 2 2 2 3" xfId="1092"/>
    <cellStyle name="Normal 6 2 2 2 2 3 2" xfId="2324"/>
    <cellStyle name="Normal 6 2 2 2 2 3 2 2" xfId="4966"/>
    <cellStyle name="Normal 6 2 2 2 2 3 2 2 2" xfId="10247"/>
    <cellStyle name="Normal 6 2 2 2 2 3 2 2 2 2" xfId="19324"/>
    <cellStyle name="Normal 6 2 2 2 2 3 2 2 3" xfId="19323"/>
    <cellStyle name="Normal 6 2 2 2 2 3 2 3" xfId="7606"/>
    <cellStyle name="Normal 6 2 2 2 2 3 2 3 2" xfId="19325"/>
    <cellStyle name="Normal 6 2 2 2 2 3 2 4" xfId="19322"/>
    <cellStyle name="Normal 6 2 2 2 2 3 3" xfId="3734"/>
    <cellStyle name="Normal 6 2 2 2 2 3 3 2" xfId="9015"/>
    <cellStyle name="Normal 6 2 2 2 2 3 3 2 2" xfId="19327"/>
    <cellStyle name="Normal 6 2 2 2 2 3 3 3" xfId="19326"/>
    <cellStyle name="Normal 6 2 2 2 2 3 4" xfId="6374"/>
    <cellStyle name="Normal 6 2 2 2 2 3 4 2" xfId="19328"/>
    <cellStyle name="Normal 6 2 2 2 2 3 5" xfId="19321"/>
    <cellStyle name="Normal 6 2 2 2 2 4" xfId="1620"/>
    <cellStyle name="Normal 6 2 2 2 2 4 2" xfId="4262"/>
    <cellStyle name="Normal 6 2 2 2 2 4 2 2" xfId="9543"/>
    <cellStyle name="Normal 6 2 2 2 2 4 2 2 2" xfId="19331"/>
    <cellStyle name="Normal 6 2 2 2 2 4 2 3" xfId="19330"/>
    <cellStyle name="Normal 6 2 2 2 2 4 3" xfId="6902"/>
    <cellStyle name="Normal 6 2 2 2 2 4 3 2" xfId="19332"/>
    <cellStyle name="Normal 6 2 2 2 2 4 4" xfId="19329"/>
    <cellStyle name="Normal 6 2 2 2 2 5" xfId="3029"/>
    <cellStyle name="Normal 6 2 2 2 2 5 2" xfId="8311"/>
    <cellStyle name="Normal 6 2 2 2 2 5 2 2" xfId="19334"/>
    <cellStyle name="Normal 6 2 2 2 2 5 3" xfId="19333"/>
    <cellStyle name="Normal 6 2 2 2 2 6" xfId="5670"/>
    <cellStyle name="Normal 6 2 2 2 2 6 2" xfId="19335"/>
    <cellStyle name="Normal 6 2 2 2 2 7" xfId="19312"/>
    <cellStyle name="Normal 6 2 2 2 3" xfId="563"/>
    <cellStyle name="Normal 6 2 2 2 3 2" xfId="1268"/>
    <cellStyle name="Normal 6 2 2 2 3 2 2" xfId="2500"/>
    <cellStyle name="Normal 6 2 2 2 3 2 2 2" xfId="5142"/>
    <cellStyle name="Normal 6 2 2 2 3 2 2 2 2" xfId="10423"/>
    <cellStyle name="Normal 6 2 2 2 3 2 2 2 2 2" xfId="19340"/>
    <cellStyle name="Normal 6 2 2 2 3 2 2 2 3" xfId="19339"/>
    <cellStyle name="Normal 6 2 2 2 3 2 2 3" xfId="7782"/>
    <cellStyle name="Normal 6 2 2 2 3 2 2 3 2" xfId="19341"/>
    <cellStyle name="Normal 6 2 2 2 3 2 2 4" xfId="19338"/>
    <cellStyle name="Normal 6 2 2 2 3 2 3" xfId="3910"/>
    <cellStyle name="Normal 6 2 2 2 3 2 3 2" xfId="9191"/>
    <cellStyle name="Normal 6 2 2 2 3 2 3 2 2" xfId="19343"/>
    <cellStyle name="Normal 6 2 2 2 3 2 3 3" xfId="19342"/>
    <cellStyle name="Normal 6 2 2 2 3 2 4" xfId="6550"/>
    <cellStyle name="Normal 6 2 2 2 3 2 4 2" xfId="19344"/>
    <cellStyle name="Normal 6 2 2 2 3 2 5" xfId="19337"/>
    <cellStyle name="Normal 6 2 2 2 3 3" xfId="1796"/>
    <cellStyle name="Normal 6 2 2 2 3 3 2" xfId="4438"/>
    <cellStyle name="Normal 6 2 2 2 3 3 2 2" xfId="9719"/>
    <cellStyle name="Normal 6 2 2 2 3 3 2 2 2" xfId="19347"/>
    <cellStyle name="Normal 6 2 2 2 3 3 2 3" xfId="19346"/>
    <cellStyle name="Normal 6 2 2 2 3 3 3" xfId="7078"/>
    <cellStyle name="Normal 6 2 2 2 3 3 3 2" xfId="19348"/>
    <cellStyle name="Normal 6 2 2 2 3 3 4" xfId="19345"/>
    <cellStyle name="Normal 6 2 2 2 3 4" xfId="3205"/>
    <cellStyle name="Normal 6 2 2 2 3 4 2" xfId="8487"/>
    <cellStyle name="Normal 6 2 2 2 3 4 2 2" xfId="19350"/>
    <cellStyle name="Normal 6 2 2 2 3 4 3" xfId="19349"/>
    <cellStyle name="Normal 6 2 2 2 3 5" xfId="5846"/>
    <cellStyle name="Normal 6 2 2 2 3 5 2" xfId="19351"/>
    <cellStyle name="Normal 6 2 2 2 3 6" xfId="19336"/>
    <cellStyle name="Normal 6 2 2 2 4" xfId="916"/>
    <cellStyle name="Normal 6 2 2 2 4 2" xfId="2148"/>
    <cellStyle name="Normal 6 2 2 2 4 2 2" xfId="4790"/>
    <cellStyle name="Normal 6 2 2 2 4 2 2 2" xfId="10071"/>
    <cellStyle name="Normal 6 2 2 2 4 2 2 2 2" xfId="19355"/>
    <cellStyle name="Normal 6 2 2 2 4 2 2 3" xfId="19354"/>
    <cellStyle name="Normal 6 2 2 2 4 2 3" xfId="7430"/>
    <cellStyle name="Normal 6 2 2 2 4 2 3 2" xfId="19356"/>
    <cellStyle name="Normal 6 2 2 2 4 2 4" xfId="19353"/>
    <cellStyle name="Normal 6 2 2 2 4 3" xfId="3558"/>
    <cellStyle name="Normal 6 2 2 2 4 3 2" xfId="8839"/>
    <cellStyle name="Normal 6 2 2 2 4 3 2 2" xfId="19358"/>
    <cellStyle name="Normal 6 2 2 2 4 3 3" xfId="19357"/>
    <cellStyle name="Normal 6 2 2 2 4 4" xfId="6198"/>
    <cellStyle name="Normal 6 2 2 2 4 4 2" xfId="19359"/>
    <cellStyle name="Normal 6 2 2 2 4 5" xfId="19352"/>
    <cellStyle name="Normal 6 2 2 2 5" xfId="1444"/>
    <cellStyle name="Normal 6 2 2 2 5 2" xfId="4086"/>
    <cellStyle name="Normal 6 2 2 2 5 2 2" xfId="9367"/>
    <cellStyle name="Normal 6 2 2 2 5 2 2 2" xfId="19362"/>
    <cellStyle name="Normal 6 2 2 2 5 2 3" xfId="19361"/>
    <cellStyle name="Normal 6 2 2 2 5 3" xfId="6726"/>
    <cellStyle name="Normal 6 2 2 2 5 3 2" xfId="19363"/>
    <cellStyle name="Normal 6 2 2 2 5 4" xfId="19360"/>
    <cellStyle name="Normal 6 2 2 2 6" xfId="2676"/>
    <cellStyle name="Normal 6 2 2 2 6 2" xfId="5318"/>
    <cellStyle name="Normal 6 2 2 2 6 2 2" xfId="10599"/>
    <cellStyle name="Normal 6 2 2 2 6 2 2 2" xfId="19366"/>
    <cellStyle name="Normal 6 2 2 2 6 2 3" xfId="19365"/>
    <cellStyle name="Normal 6 2 2 2 6 3" xfId="7958"/>
    <cellStyle name="Normal 6 2 2 2 6 3 2" xfId="19367"/>
    <cellStyle name="Normal 6 2 2 2 6 4" xfId="19364"/>
    <cellStyle name="Normal 6 2 2 2 7" xfId="2853"/>
    <cellStyle name="Normal 6 2 2 2 7 2" xfId="8135"/>
    <cellStyle name="Normal 6 2 2 2 7 2 2" xfId="19369"/>
    <cellStyle name="Normal 6 2 2 2 7 3" xfId="19368"/>
    <cellStyle name="Normal 6 2 2 2 8" xfId="5494"/>
    <cellStyle name="Normal 6 2 2 2 8 2" xfId="19370"/>
    <cellStyle name="Normal 6 2 2 2 9" xfId="19311"/>
    <cellStyle name="Normal 6 2 2 3" xfId="304"/>
    <cellStyle name="Normal 6 2 2 3 2" xfId="653"/>
    <cellStyle name="Normal 6 2 2 3 2 2" xfId="1885"/>
    <cellStyle name="Normal 6 2 2 3 2 2 2" xfId="4527"/>
    <cellStyle name="Normal 6 2 2 3 2 2 2 2" xfId="9808"/>
    <cellStyle name="Normal 6 2 2 3 2 2 2 2 2" xfId="19375"/>
    <cellStyle name="Normal 6 2 2 3 2 2 2 3" xfId="19374"/>
    <cellStyle name="Normal 6 2 2 3 2 2 3" xfId="7167"/>
    <cellStyle name="Normal 6 2 2 3 2 2 3 2" xfId="19376"/>
    <cellStyle name="Normal 6 2 2 3 2 2 4" xfId="19373"/>
    <cellStyle name="Normal 6 2 2 3 2 3" xfId="3295"/>
    <cellStyle name="Normal 6 2 2 3 2 3 2" xfId="8576"/>
    <cellStyle name="Normal 6 2 2 3 2 3 2 2" xfId="19378"/>
    <cellStyle name="Normal 6 2 2 3 2 3 3" xfId="19377"/>
    <cellStyle name="Normal 6 2 2 3 2 4" xfId="5935"/>
    <cellStyle name="Normal 6 2 2 3 2 4 2" xfId="19379"/>
    <cellStyle name="Normal 6 2 2 3 2 5" xfId="19372"/>
    <cellStyle name="Normal 6 2 2 3 3" xfId="1005"/>
    <cellStyle name="Normal 6 2 2 3 3 2" xfId="2237"/>
    <cellStyle name="Normal 6 2 2 3 3 2 2" xfId="4879"/>
    <cellStyle name="Normal 6 2 2 3 3 2 2 2" xfId="10160"/>
    <cellStyle name="Normal 6 2 2 3 3 2 2 2 2" xfId="19383"/>
    <cellStyle name="Normal 6 2 2 3 3 2 2 3" xfId="19382"/>
    <cellStyle name="Normal 6 2 2 3 3 2 3" xfId="7519"/>
    <cellStyle name="Normal 6 2 2 3 3 2 3 2" xfId="19384"/>
    <cellStyle name="Normal 6 2 2 3 3 2 4" xfId="19381"/>
    <cellStyle name="Normal 6 2 2 3 3 3" xfId="3647"/>
    <cellStyle name="Normal 6 2 2 3 3 3 2" xfId="8928"/>
    <cellStyle name="Normal 6 2 2 3 3 3 2 2" xfId="19386"/>
    <cellStyle name="Normal 6 2 2 3 3 3 3" xfId="19385"/>
    <cellStyle name="Normal 6 2 2 3 3 4" xfId="6287"/>
    <cellStyle name="Normal 6 2 2 3 3 4 2" xfId="19387"/>
    <cellStyle name="Normal 6 2 2 3 3 5" xfId="19380"/>
    <cellStyle name="Normal 6 2 2 3 4" xfId="1533"/>
    <cellStyle name="Normal 6 2 2 3 4 2" xfId="4175"/>
    <cellStyle name="Normal 6 2 2 3 4 2 2" xfId="9456"/>
    <cellStyle name="Normal 6 2 2 3 4 2 2 2" xfId="19390"/>
    <cellStyle name="Normal 6 2 2 3 4 2 3" xfId="19389"/>
    <cellStyle name="Normal 6 2 2 3 4 3" xfId="6815"/>
    <cellStyle name="Normal 6 2 2 3 4 3 2" xfId="19391"/>
    <cellStyle name="Normal 6 2 2 3 4 4" xfId="19388"/>
    <cellStyle name="Normal 6 2 2 3 5" xfId="2942"/>
    <cellStyle name="Normal 6 2 2 3 5 2" xfId="8224"/>
    <cellStyle name="Normal 6 2 2 3 5 2 2" xfId="19393"/>
    <cellStyle name="Normal 6 2 2 3 5 3" xfId="19392"/>
    <cellStyle name="Normal 6 2 2 3 6" xfId="5583"/>
    <cellStyle name="Normal 6 2 2 3 6 2" xfId="19394"/>
    <cellStyle name="Normal 6 2 2 3 7" xfId="19371"/>
    <cellStyle name="Normal 6 2 2 4" xfId="480"/>
    <cellStyle name="Normal 6 2 2 4 2" xfId="1183"/>
    <cellStyle name="Normal 6 2 2 4 2 2" xfId="2415"/>
    <cellStyle name="Normal 6 2 2 4 2 2 2" xfId="5057"/>
    <cellStyle name="Normal 6 2 2 4 2 2 2 2" xfId="10338"/>
    <cellStyle name="Normal 6 2 2 4 2 2 2 2 2" xfId="19399"/>
    <cellStyle name="Normal 6 2 2 4 2 2 2 3" xfId="19398"/>
    <cellStyle name="Normal 6 2 2 4 2 2 3" xfId="7697"/>
    <cellStyle name="Normal 6 2 2 4 2 2 3 2" xfId="19400"/>
    <cellStyle name="Normal 6 2 2 4 2 2 4" xfId="19397"/>
    <cellStyle name="Normal 6 2 2 4 2 3" xfId="3825"/>
    <cellStyle name="Normal 6 2 2 4 2 3 2" xfId="9106"/>
    <cellStyle name="Normal 6 2 2 4 2 3 2 2" xfId="19402"/>
    <cellStyle name="Normal 6 2 2 4 2 3 3" xfId="19401"/>
    <cellStyle name="Normal 6 2 2 4 2 4" xfId="6465"/>
    <cellStyle name="Normal 6 2 2 4 2 4 2" xfId="19403"/>
    <cellStyle name="Normal 6 2 2 4 2 5" xfId="19396"/>
    <cellStyle name="Normal 6 2 2 4 3" xfId="1711"/>
    <cellStyle name="Normal 6 2 2 4 3 2" xfId="4353"/>
    <cellStyle name="Normal 6 2 2 4 3 2 2" xfId="9634"/>
    <cellStyle name="Normal 6 2 2 4 3 2 2 2" xfId="19406"/>
    <cellStyle name="Normal 6 2 2 4 3 2 3" xfId="19405"/>
    <cellStyle name="Normal 6 2 2 4 3 3" xfId="6993"/>
    <cellStyle name="Normal 6 2 2 4 3 3 2" xfId="19407"/>
    <cellStyle name="Normal 6 2 2 4 3 4" xfId="19404"/>
    <cellStyle name="Normal 6 2 2 4 4" xfId="3120"/>
    <cellStyle name="Normal 6 2 2 4 4 2" xfId="8402"/>
    <cellStyle name="Normal 6 2 2 4 4 2 2" xfId="19409"/>
    <cellStyle name="Normal 6 2 2 4 4 3" xfId="19408"/>
    <cellStyle name="Normal 6 2 2 4 5" xfId="5761"/>
    <cellStyle name="Normal 6 2 2 4 5 2" xfId="19410"/>
    <cellStyle name="Normal 6 2 2 4 6" xfId="19395"/>
    <cellStyle name="Normal 6 2 2 5" xfId="831"/>
    <cellStyle name="Normal 6 2 2 5 2" xfId="2063"/>
    <cellStyle name="Normal 6 2 2 5 2 2" xfId="4705"/>
    <cellStyle name="Normal 6 2 2 5 2 2 2" xfId="9986"/>
    <cellStyle name="Normal 6 2 2 5 2 2 2 2" xfId="19414"/>
    <cellStyle name="Normal 6 2 2 5 2 2 3" xfId="19413"/>
    <cellStyle name="Normal 6 2 2 5 2 3" xfId="7345"/>
    <cellStyle name="Normal 6 2 2 5 2 3 2" xfId="19415"/>
    <cellStyle name="Normal 6 2 2 5 2 4" xfId="19412"/>
    <cellStyle name="Normal 6 2 2 5 3" xfId="3473"/>
    <cellStyle name="Normal 6 2 2 5 3 2" xfId="8754"/>
    <cellStyle name="Normal 6 2 2 5 3 2 2" xfId="19417"/>
    <cellStyle name="Normal 6 2 2 5 3 3" xfId="19416"/>
    <cellStyle name="Normal 6 2 2 5 4" xfId="6113"/>
    <cellStyle name="Normal 6 2 2 5 4 2" xfId="19418"/>
    <cellStyle name="Normal 6 2 2 5 5" xfId="19411"/>
    <cellStyle name="Normal 6 2 2 6" xfId="1357"/>
    <cellStyle name="Normal 6 2 2 6 2" xfId="3999"/>
    <cellStyle name="Normal 6 2 2 6 2 2" xfId="9280"/>
    <cellStyle name="Normal 6 2 2 6 2 2 2" xfId="19421"/>
    <cellStyle name="Normal 6 2 2 6 2 3" xfId="19420"/>
    <cellStyle name="Normal 6 2 2 6 3" xfId="6639"/>
    <cellStyle name="Normal 6 2 2 6 3 2" xfId="19422"/>
    <cellStyle name="Normal 6 2 2 6 4" xfId="19419"/>
    <cellStyle name="Normal 6 2 2 7" xfId="2589"/>
    <cellStyle name="Normal 6 2 2 7 2" xfId="5231"/>
    <cellStyle name="Normal 6 2 2 7 2 2" xfId="10512"/>
    <cellStyle name="Normal 6 2 2 7 2 2 2" xfId="19425"/>
    <cellStyle name="Normal 6 2 2 7 2 3" xfId="19424"/>
    <cellStyle name="Normal 6 2 2 7 3" xfId="7871"/>
    <cellStyle name="Normal 6 2 2 7 3 2" xfId="19426"/>
    <cellStyle name="Normal 6 2 2 7 4" xfId="19423"/>
    <cellStyle name="Normal 6 2 2 8" xfId="2768"/>
    <cellStyle name="Normal 6 2 2 8 2" xfId="8050"/>
    <cellStyle name="Normal 6 2 2 8 2 2" xfId="19428"/>
    <cellStyle name="Normal 6 2 2 8 3" xfId="19427"/>
    <cellStyle name="Normal 6 2 2 9" xfId="5409"/>
    <cellStyle name="Normal 6 2 2 9 2" xfId="19429"/>
    <cellStyle name="Normal 6 2 3" xfId="140"/>
    <cellStyle name="Normal 6 2 3 10" xfId="19430"/>
    <cellStyle name="Normal 6 2 3 2" xfId="223"/>
    <cellStyle name="Normal 6 2 3 2 2" xfId="407"/>
    <cellStyle name="Normal 6 2 3 2 2 2" xfId="756"/>
    <cellStyle name="Normal 6 2 3 2 2 2 2" xfId="1988"/>
    <cellStyle name="Normal 6 2 3 2 2 2 2 2" xfId="4630"/>
    <cellStyle name="Normal 6 2 3 2 2 2 2 2 2" xfId="9911"/>
    <cellStyle name="Normal 6 2 3 2 2 2 2 2 2 2" xfId="19436"/>
    <cellStyle name="Normal 6 2 3 2 2 2 2 2 3" xfId="19435"/>
    <cellStyle name="Normal 6 2 3 2 2 2 2 3" xfId="7270"/>
    <cellStyle name="Normal 6 2 3 2 2 2 2 3 2" xfId="19437"/>
    <cellStyle name="Normal 6 2 3 2 2 2 2 4" xfId="19434"/>
    <cellStyle name="Normal 6 2 3 2 2 2 3" xfId="3398"/>
    <cellStyle name="Normal 6 2 3 2 2 2 3 2" xfId="8679"/>
    <cellStyle name="Normal 6 2 3 2 2 2 3 2 2" xfId="19439"/>
    <cellStyle name="Normal 6 2 3 2 2 2 3 3" xfId="19438"/>
    <cellStyle name="Normal 6 2 3 2 2 2 4" xfId="6038"/>
    <cellStyle name="Normal 6 2 3 2 2 2 4 2" xfId="19440"/>
    <cellStyle name="Normal 6 2 3 2 2 2 5" xfId="19433"/>
    <cellStyle name="Normal 6 2 3 2 2 3" xfId="1108"/>
    <cellStyle name="Normal 6 2 3 2 2 3 2" xfId="2340"/>
    <cellStyle name="Normal 6 2 3 2 2 3 2 2" xfId="4982"/>
    <cellStyle name="Normal 6 2 3 2 2 3 2 2 2" xfId="10263"/>
    <cellStyle name="Normal 6 2 3 2 2 3 2 2 2 2" xfId="19444"/>
    <cellStyle name="Normal 6 2 3 2 2 3 2 2 3" xfId="19443"/>
    <cellStyle name="Normal 6 2 3 2 2 3 2 3" xfId="7622"/>
    <cellStyle name="Normal 6 2 3 2 2 3 2 3 2" xfId="19445"/>
    <cellStyle name="Normal 6 2 3 2 2 3 2 4" xfId="19442"/>
    <cellStyle name="Normal 6 2 3 2 2 3 3" xfId="3750"/>
    <cellStyle name="Normal 6 2 3 2 2 3 3 2" xfId="9031"/>
    <cellStyle name="Normal 6 2 3 2 2 3 3 2 2" xfId="19447"/>
    <cellStyle name="Normal 6 2 3 2 2 3 3 3" xfId="19446"/>
    <cellStyle name="Normal 6 2 3 2 2 3 4" xfId="6390"/>
    <cellStyle name="Normal 6 2 3 2 2 3 4 2" xfId="19448"/>
    <cellStyle name="Normal 6 2 3 2 2 3 5" xfId="19441"/>
    <cellStyle name="Normal 6 2 3 2 2 4" xfId="1636"/>
    <cellStyle name="Normal 6 2 3 2 2 4 2" xfId="4278"/>
    <cellStyle name="Normal 6 2 3 2 2 4 2 2" xfId="9559"/>
    <cellStyle name="Normal 6 2 3 2 2 4 2 2 2" xfId="19451"/>
    <cellStyle name="Normal 6 2 3 2 2 4 2 3" xfId="19450"/>
    <cellStyle name="Normal 6 2 3 2 2 4 3" xfId="6918"/>
    <cellStyle name="Normal 6 2 3 2 2 4 3 2" xfId="19452"/>
    <cellStyle name="Normal 6 2 3 2 2 4 4" xfId="19449"/>
    <cellStyle name="Normal 6 2 3 2 2 5" xfId="3045"/>
    <cellStyle name="Normal 6 2 3 2 2 5 2" xfId="8327"/>
    <cellStyle name="Normal 6 2 3 2 2 5 2 2" xfId="19454"/>
    <cellStyle name="Normal 6 2 3 2 2 5 3" xfId="19453"/>
    <cellStyle name="Normal 6 2 3 2 2 6" xfId="5686"/>
    <cellStyle name="Normal 6 2 3 2 2 6 2" xfId="19455"/>
    <cellStyle name="Normal 6 2 3 2 2 7" xfId="19432"/>
    <cellStyle name="Normal 6 2 3 2 3" xfId="579"/>
    <cellStyle name="Normal 6 2 3 2 3 2" xfId="1284"/>
    <cellStyle name="Normal 6 2 3 2 3 2 2" xfId="2516"/>
    <cellStyle name="Normal 6 2 3 2 3 2 2 2" xfId="5158"/>
    <cellStyle name="Normal 6 2 3 2 3 2 2 2 2" xfId="10439"/>
    <cellStyle name="Normal 6 2 3 2 3 2 2 2 2 2" xfId="19460"/>
    <cellStyle name="Normal 6 2 3 2 3 2 2 2 3" xfId="19459"/>
    <cellStyle name="Normal 6 2 3 2 3 2 2 3" xfId="7798"/>
    <cellStyle name="Normal 6 2 3 2 3 2 2 3 2" xfId="19461"/>
    <cellStyle name="Normal 6 2 3 2 3 2 2 4" xfId="19458"/>
    <cellStyle name="Normal 6 2 3 2 3 2 3" xfId="3926"/>
    <cellStyle name="Normal 6 2 3 2 3 2 3 2" xfId="9207"/>
    <cellStyle name="Normal 6 2 3 2 3 2 3 2 2" xfId="19463"/>
    <cellStyle name="Normal 6 2 3 2 3 2 3 3" xfId="19462"/>
    <cellStyle name="Normal 6 2 3 2 3 2 4" xfId="6566"/>
    <cellStyle name="Normal 6 2 3 2 3 2 4 2" xfId="19464"/>
    <cellStyle name="Normal 6 2 3 2 3 2 5" xfId="19457"/>
    <cellStyle name="Normal 6 2 3 2 3 3" xfId="1812"/>
    <cellStyle name="Normal 6 2 3 2 3 3 2" xfId="4454"/>
    <cellStyle name="Normal 6 2 3 2 3 3 2 2" xfId="9735"/>
    <cellStyle name="Normal 6 2 3 2 3 3 2 2 2" xfId="19467"/>
    <cellStyle name="Normal 6 2 3 2 3 3 2 3" xfId="19466"/>
    <cellStyle name="Normal 6 2 3 2 3 3 3" xfId="7094"/>
    <cellStyle name="Normal 6 2 3 2 3 3 3 2" xfId="19468"/>
    <cellStyle name="Normal 6 2 3 2 3 3 4" xfId="19465"/>
    <cellStyle name="Normal 6 2 3 2 3 4" xfId="3221"/>
    <cellStyle name="Normal 6 2 3 2 3 4 2" xfId="8503"/>
    <cellStyle name="Normal 6 2 3 2 3 4 2 2" xfId="19470"/>
    <cellStyle name="Normal 6 2 3 2 3 4 3" xfId="19469"/>
    <cellStyle name="Normal 6 2 3 2 3 5" xfId="5862"/>
    <cellStyle name="Normal 6 2 3 2 3 5 2" xfId="19471"/>
    <cellStyle name="Normal 6 2 3 2 3 6" xfId="19456"/>
    <cellStyle name="Normal 6 2 3 2 4" xfId="932"/>
    <cellStyle name="Normal 6 2 3 2 4 2" xfId="2164"/>
    <cellStyle name="Normal 6 2 3 2 4 2 2" xfId="4806"/>
    <cellStyle name="Normal 6 2 3 2 4 2 2 2" xfId="10087"/>
    <cellStyle name="Normal 6 2 3 2 4 2 2 2 2" xfId="19475"/>
    <cellStyle name="Normal 6 2 3 2 4 2 2 3" xfId="19474"/>
    <cellStyle name="Normal 6 2 3 2 4 2 3" xfId="7446"/>
    <cellStyle name="Normal 6 2 3 2 4 2 3 2" xfId="19476"/>
    <cellStyle name="Normal 6 2 3 2 4 2 4" xfId="19473"/>
    <cellStyle name="Normal 6 2 3 2 4 3" xfId="3574"/>
    <cellStyle name="Normal 6 2 3 2 4 3 2" xfId="8855"/>
    <cellStyle name="Normal 6 2 3 2 4 3 2 2" xfId="19478"/>
    <cellStyle name="Normal 6 2 3 2 4 3 3" xfId="19477"/>
    <cellStyle name="Normal 6 2 3 2 4 4" xfId="6214"/>
    <cellStyle name="Normal 6 2 3 2 4 4 2" xfId="19479"/>
    <cellStyle name="Normal 6 2 3 2 4 5" xfId="19472"/>
    <cellStyle name="Normal 6 2 3 2 5" xfId="1460"/>
    <cellStyle name="Normal 6 2 3 2 5 2" xfId="4102"/>
    <cellStyle name="Normal 6 2 3 2 5 2 2" xfId="9383"/>
    <cellStyle name="Normal 6 2 3 2 5 2 2 2" xfId="19482"/>
    <cellStyle name="Normal 6 2 3 2 5 2 3" xfId="19481"/>
    <cellStyle name="Normal 6 2 3 2 5 3" xfId="6742"/>
    <cellStyle name="Normal 6 2 3 2 5 3 2" xfId="19483"/>
    <cellStyle name="Normal 6 2 3 2 5 4" xfId="19480"/>
    <cellStyle name="Normal 6 2 3 2 6" xfId="2692"/>
    <cellStyle name="Normal 6 2 3 2 6 2" xfId="5334"/>
    <cellStyle name="Normal 6 2 3 2 6 2 2" xfId="10615"/>
    <cellStyle name="Normal 6 2 3 2 6 2 2 2" xfId="19486"/>
    <cellStyle name="Normal 6 2 3 2 6 2 3" xfId="19485"/>
    <cellStyle name="Normal 6 2 3 2 6 3" xfId="7974"/>
    <cellStyle name="Normal 6 2 3 2 6 3 2" xfId="19487"/>
    <cellStyle name="Normal 6 2 3 2 6 4" xfId="19484"/>
    <cellStyle name="Normal 6 2 3 2 7" xfId="2869"/>
    <cellStyle name="Normal 6 2 3 2 7 2" xfId="8151"/>
    <cellStyle name="Normal 6 2 3 2 7 2 2" xfId="19489"/>
    <cellStyle name="Normal 6 2 3 2 7 3" xfId="19488"/>
    <cellStyle name="Normal 6 2 3 2 8" xfId="5510"/>
    <cellStyle name="Normal 6 2 3 2 8 2" xfId="19490"/>
    <cellStyle name="Normal 6 2 3 2 9" xfId="19431"/>
    <cellStyle name="Normal 6 2 3 3" xfId="320"/>
    <cellStyle name="Normal 6 2 3 3 2" xfId="669"/>
    <cellStyle name="Normal 6 2 3 3 2 2" xfId="1901"/>
    <cellStyle name="Normal 6 2 3 3 2 2 2" xfId="4543"/>
    <cellStyle name="Normal 6 2 3 3 2 2 2 2" xfId="9824"/>
    <cellStyle name="Normal 6 2 3 3 2 2 2 2 2" xfId="19495"/>
    <cellStyle name="Normal 6 2 3 3 2 2 2 3" xfId="19494"/>
    <cellStyle name="Normal 6 2 3 3 2 2 3" xfId="7183"/>
    <cellStyle name="Normal 6 2 3 3 2 2 3 2" xfId="19496"/>
    <cellStyle name="Normal 6 2 3 3 2 2 4" xfId="19493"/>
    <cellStyle name="Normal 6 2 3 3 2 3" xfId="3311"/>
    <cellStyle name="Normal 6 2 3 3 2 3 2" xfId="8592"/>
    <cellStyle name="Normal 6 2 3 3 2 3 2 2" xfId="19498"/>
    <cellStyle name="Normal 6 2 3 3 2 3 3" xfId="19497"/>
    <cellStyle name="Normal 6 2 3 3 2 4" xfId="5951"/>
    <cellStyle name="Normal 6 2 3 3 2 4 2" xfId="19499"/>
    <cellStyle name="Normal 6 2 3 3 2 5" xfId="19492"/>
    <cellStyle name="Normal 6 2 3 3 3" xfId="1021"/>
    <cellStyle name="Normal 6 2 3 3 3 2" xfId="2253"/>
    <cellStyle name="Normal 6 2 3 3 3 2 2" xfId="4895"/>
    <cellStyle name="Normal 6 2 3 3 3 2 2 2" xfId="10176"/>
    <cellStyle name="Normal 6 2 3 3 3 2 2 2 2" xfId="19503"/>
    <cellStyle name="Normal 6 2 3 3 3 2 2 3" xfId="19502"/>
    <cellStyle name="Normal 6 2 3 3 3 2 3" xfId="7535"/>
    <cellStyle name="Normal 6 2 3 3 3 2 3 2" xfId="19504"/>
    <cellStyle name="Normal 6 2 3 3 3 2 4" xfId="19501"/>
    <cellStyle name="Normal 6 2 3 3 3 3" xfId="3663"/>
    <cellStyle name="Normal 6 2 3 3 3 3 2" xfId="8944"/>
    <cellStyle name="Normal 6 2 3 3 3 3 2 2" xfId="19506"/>
    <cellStyle name="Normal 6 2 3 3 3 3 3" xfId="19505"/>
    <cellStyle name="Normal 6 2 3 3 3 4" xfId="6303"/>
    <cellStyle name="Normal 6 2 3 3 3 4 2" xfId="19507"/>
    <cellStyle name="Normal 6 2 3 3 3 5" xfId="19500"/>
    <cellStyle name="Normal 6 2 3 3 4" xfId="1549"/>
    <cellStyle name="Normal 6 2 3 3 4 2" xfId="4191"/>
    <cellStyle name="Normal 6 2 3 3 4 2 2" xfId="9472"/>
    <cellStyle name="Normal 6 2 3 3 4 2 2 2" xfId="19510"/>
    <cellStyle name="Normal 6 2 3 3 4 2 3" xfId="19509"/>
    <cellStyle name="Normal 6 2 3 3 4 3" xfId="6831"/>
    <cellStyle name="Normal 6 2 3 3 4 3 2" xfId="19511"/>
    <cellStyle name="Normal 6 2 3 3 4 4" xfId="19508"/>
    <cellStyle name="Normal 6 2 3 3 5" xfId="2958"/>
    <cellStyle name="Normal 6 2 3 3 5 2" xfId="8240"/>
    <cellStyle name="Normal 6 2 3 3 5 2 2" xfId="19513"/>
    <cellStyle name="Normal 6 2 3 3 5 3" xfId="19512"/>
    <cellStyle name="Normal 6 2 3 3 6" xfId="5599"/>
    <cellStyle name="Normal 6 2 3 3 6 2" xfId="19514"/>
    <cellStyle name="Normal 6 2 3 3 7" xfId="19491"/>
    <cellStyle name="Normal 6 2 3 4" xfId="494"/>
    <cellStyle name="Normal 6 2 3 4 2" xfId="1197"/>
    <cellStyle name="Normal 6 2 3 4 2 2" xfId="2429"/>
    <cellStyle name="Normal 6 2 3 4 2 2 2" xfId="5071"/>
    <cellStyle name="Normal 6 2 3 4 2 2 2 2" xfId="10352"/>
    <cellStyle name="Normal 6 2 3 4 2 2 2 2 2" xfId="19519"/>
    <cellStyle name="Normal 6 2 3 4 2 2 2 3" xfId="19518"/>
    <cellStyle name="Normal 6 2 3 4 2 2 3" xfId="7711"/>
    <cellStyle name="Normal 6 2 3 4 2 2 3 2" xfId="19520"/>
    <cellStyle name="Normal 6 2 3 4 2 2 4" xfId="19517"/>
    <cellStyle name="Normal 6 2 3 4 2 3" xfId="3839"/>
    <cellStyle name="Normal 6 2 3 4 2 3 2" xfId="9120"/>
    <cellStyle name="Normal 6 2 3 4 2 3 2 2" xfId="19522"/>
    <cellStyle name="Normal 6 2 3 4 2 3 3" xfId="19521"/>
    <cellStyle name="Normal 6 2 3 4 2 4" xfId="6479"/>
    <cellStyle name="Normal 6 2 3 4 2 4 2" xfId="19523"/>
    <cellStyle name="Normal 6 2 3 4 2 5" xfId="19516"/>
    <cellStyle name="Normal 6 2 3 4 3" xfId="1725"/>
    <cellStyle name="Normal 6 2 3 4 3 2" xfId="4367"/>
    <cellStyle name="Normal 6 2 3 4 3 2 2" xfId="9648"/>
    <cellStyle name="Normal 6 2 3 4 3 2 2 2" xfId="19526"/>
    <cellStyle name="Normal 6 2 3 4 3 2 3" xfId="19525"/>
    <cellStyle name="Normal 6 2 3 4 3 3" xfId="7007"/>
    <cellStyle name="Normal 6 2 3 4 3 3 2" xfId="19527"/>
    <cellStyle name="Normal 6 2 3 4 3 4" xfId="19524"/>
    <cellStyle name="Normal 6 2 3 4 4" xfId="3134"/>
    <cellStyle name="Normal 6 2 3 4 4 2" xfId="8416"/>
    <cellStyle name="Normal 6 2 3 4 4 2 2" xfId="19529"/>
    <cellStyle name="Normal 6 2 3 4 4 3" xfId="19528"/>
    <cellStyle name="Normal 6 2 3 4 5" xfId="5775"/>
    <cellStyle name="Normal 6 2 3 4 5 2" xfId="19530"/>
    <cellStyle name="Normal 6 2 3 4 6" xfId="19515"/>
    <cellStyle name="Normal 6 2 3 5" xfId="845"/>
    <cellStyle name="Normal 6 2 3 5 2" xfId="2077"/>
    <cellStyle name="Normal 6 2 3 5 2 2" xfId="4719"/>
    <cellStyle name="Normal 6 2 3 5 2 2 2" xfId="10000"/>
    <cellStyle name="Normal 6 2 3 5 2 2 2 2" xfId="19534"/>
    <cellStyle name="Normal 6 2 3 5 2 2 3" xfId="19533"/>
    <cellStyle name="Normal 6 2 3 5 2 3" xfId="7359"/>
    <cellStyle name="Normal 6 2 3 5 2 3 2" xfId="19535"/>
    <cellStyle name="Normal 6 2 3 5 2 4" xfId="19532"/>
    <cellStyle name="Normal 6 2 3 5 3" xfId="3487"/>
    <cellStyle name="Normal 6 2 3 5 3 2" xfId="8768"/>
    <cellStyle name="Normal 6 2 3 5 3 2 2" xfId="19537"/>
    <cellStyle name="Normal 6 2 3 5 3 3" xfId="19536"/>
    <cellStyle name="Normal 6 2 3 5 4" xfId="6127"/>
    <cellStyle name="Normal 6 2 3 5 4 2" xfId="19538"/>
    <cellStyle name="Normal 6 2 3 5 5" xfId="19531"/>
    <cellStyle name="Normal 6 2 3 6" xfId="1373"/>
    <cellStyle name="Normal 6 2 3 6 2" xfId="4015"/>
    <cellStyle name="Normal 6 2 3 6 2 2" xfId="9296"/>
    <cellStyle name="Normal 6 2 3 6 2 2 2" xfId="19541"/>
    <cellStyle name="Normal 6 2 3 6 2 3" xfId="19540"/>
    <cellStyle name="Normal 6 2 3 6 3" xfId="6655"/>
    <cellStyle name="Normal 6 2 3 6 3 2" xfId="19542"/>
    <cellStyle name="Normal 6 2 3 6 4" xfId="19539"/>
    <cellStyle name="Normal 6 2 3 7" xfId="2605"/>
    <cellStyle name="Normal 6 2 3 7 2" xfId="5247"/>
    <cellStyle name="Normal 6 2 3 7 2 2" xfId="10528"/>
    <cellStyle name="Normal 6 2 3 7 2 2 2" xfId="19545"/>
    <cellStyle name="Normal 6 2 3 7 2 3" xfId="19544"/>
    <cellStyle name="Normal 6 2 3 7 3" xfId="7887"/>
    <cellStyle name="Normal 6 2 3 7 3 2" xfId="19546"/>
    <cellStyle name="Normal 6 2 3 7 4" xfId="19543"/>
    <cellStyle name="Normal 6 2 3 8" xfId="2782"/>
    <cellStyle name="Normal 6 2 3 8 2" xfId="8064"/>
    <cellStyle name="Normal 6 2 3 8 2 2" xfId="19548"/>
    <cellStyle name="Normal 6 2 3 8 3" xfId="19547"/>
    <cellStyle name="Normal 6 2 3 9" xfId="5423"/>
    <cellStyle name="Normal 6 2 3 9 2" xfId="19549"/>
    <cellStyle name="Normal 6 2 4" xfId="158"/>
    <cellStyle name="Normal 6 2 4 2" xfId="19550"/>
    <cellStyle name="Normal 6 2 5" xfId="109"/>
    <cellStyle name="Normal 6 2 5 10" xfId="19551"/>
    <cellStyle name="Normal 6 2 5 2" xfId="253"/>
    <cellStyle name="Normal 6 2 5 2 2" xfId="437"/>
    <cellStyle name="Normal 6 2 5 2 2 2" xfId="786"/>
    <cellStyle name="Normal 6 2 5 2 2 2 2" xfId="2018"/>
    <cellStyle name="Normal 6 2 5 2 2 2 2 2" xfId="4660"/>
    <cellStyle name="Normal 6 2 5 2 2 2 2 2 2" xfId="9941"/>
    <cellStyle name="Normal 6 2 5 2 2 2 2 2 2 2" xfId="19557"/>
    <cellStyle name="Normal 6 2 5 2 2 2 2 2 3" xfId="19556"/>
    <cellStyle name="Normal 6 2 5 2 2 2 2 3" xfId="7300"/>
    <cellStyle name="Normal 6 2 5 2 2 2 2 3 2" xfId="19558"/>
    <cellStyle name="Normal 6 2 5 2 2 2 2 4" xfId="19555"/>
    <cellStyle name="Normal 6 2 5 2 2 2 3" xfId="3428"/>
    <cellStyle name="Normal 6 2 5 2 2 2 3 2" xfId="8709"/>
    <cellStyle name="Normal 6 2 5 2 2 2 3 2 2" xfId="19560"/>
    <cellStyle name="Normal 6 2 5 2 2 2 3 3" xfId="19559"/>
    <cellStyle name="Normal 6 2 5 2 2 2 4" xfId="6068"/>
    <cellStyle name="Normal 6 2 5 2 2 2 4 2" xfId="19561"/>
    <cellStyle name="Normal 6 2 5 2 2 2 5" xfId="19554"/>
    <cellStyle name="Normal 6 2 5 2 2 3" xfId="1138"/>
    <cellStyle name="Normal 6 2 5 2 2 3 2" xfId="2370"/>
    <cellStyle name="Normal 6 2 5 2 2 3 2 2" xfId="5012"/>
    <cellStyle name="Normal 6 2 5 2 2 3 2 2 2" xfId="10293"/>
    <cellStyle name="Normal 6 2 5 2 2 3 2 2 2 2" xfId="19565"/>
    <cellStyle name="Normal 6 2 5 2 2 3 2 2 3" xfId="19564"/>
    <cellStyle name="Normal 6 2 5 2 2 3 2 3" xfId="7652"/>
    <cellStyle name="Normal 6 2 5 2 2 3 2 3 2" xfId="19566"/>
    <cellStyle name="Normal 6 2 5 2 2 3 2 4" xfId="19563"/>
    <cellStyle name="Normal 6 2 5 2 2 3 3" xfId="3780"/>
    <cellStyle name="Normal 6 2 5 2 2 3 3 2" xfId="9061"/>
    <cellStyle name="Normal 6 2 5 2 2 3 3 2 2" xfId="19568"/>
    <cellStyle name="Normal 6 2 5 2 2 3 3 3" xfId="19567"/>
    <cellStyle name="Normal 6 2 5 2 2 3 4" xfId="6420"/>
    <cellStyle name="Normal 6 2 5 2 2 3 4 2" xfId="19569"/>
    <cellStyle name="Normal 6 2 5 2 2 3 5" xfId="19562"/>
    <cellStyle name="Normal 6 2 5 2 2 4" xfId="1666"/>
    <cellStyle name="Normal 6 2 5 2 2 4 2" xfId="4308"/>
    <cellStyle name="Normal 6 2 5 2 2 4 2 2" xfId="9589"/>
    <cellStyle name="Normal 6 2 5 2 2 4 2 2 2" xfId="19572"/>
    <cellStyle name="Normal 6 2 5 2 2 4 2 3" xfId="19571"/>
    <cellStyle name="Normal 6 2 5 2 2 4 3" xfId="6948"/>
    <cellStyle name="Normal 6 2 5 2 2 4 3 2" xfId="19573"/>
    <cellStyle name="Normal 6 2 5 2 2 4 4" xfId="19570"/>
    <cellStyle name="Normal 6 2 5 2 2 5" xfId="3075"/>
    <cellStyle name="Normal 6 2 5 2 2 5 2" xfId="8357"/>
    <cellStyle name="Normal 6 2 5 2 2 5 2 2" xfId="19575"/>
    <cellStyle name="Normal 6 2 5 2 2 5 3" xfId="19574"/>
    <cellStyle name="Normal 6 2 5 2 2 6" xfId="5716"/>
    <cellStyle name="Normal 6 2 5 2 2 6 2" xfId="19576"/>
    <cellStyle name="Normal 6 2 5 2 2 7" xfId="19553"/>
    <cellStyle name="Normal 6 2 5 2 3" xfId="609"/>
    <cellStyle name="Normal 6 2 5 2 3 2" xfId="1314"/>
    <cellStyle name="Normal 6 2 5 2 3 2 2" xfId="2546"/>
    <cellStyle name="Normal 6 2 5 2 3 2 2 2" xfId="5188"/>
    <cellStyle name="Normal 6 2 5 2 3 2 2 2 2" xfId="10469"/>
    <cellStyle name="Normal 6 2 5 2 3 2 2 2 2 2" xfId="19581"/>
    <cellStyle name="Normal 6 2 5 2 3 2 2 2 3" xfId="19580"/>
    <cellStyle name="Normal 6 2 5 2 3 2 2 3" xfId="7828"/>
    <cellStyle name="Normal 6 2 5 2 3 2 2 3 2" xfId="19582"/>
    <cellStyle name="Normal 6 2 5 2 3 2 2 4" xfId="19579"/>
    <cellStyle name="Normal 6 2 5 2 3 2 3" xfId="3956"/>
    <cellStyle name="Normal 6 2 5 2 3 2 3 2" xfId="9237"/>
    <cellStyle name="Normal 6 2 5 2 3 2 3 2 2" xfId="19584"/>
    <cellStyle name="Normal 6 2 5 2 3 2 3 3" xfId="19583"/>
    <cellStyle name="Normal 6 2 5 2 3 2 4" xfId="6596"/>
    <cellStyle name="Normal 6 2 5 2 3 2 4 2" xfId="19585"/>
    <cellStyle name="Normal 6 2 5 2 3 2 5" xfId="19578"/>
    <cellStyle name="Normal 6 2 5 2 3 3" xfId="1842"/>
    <cellStyle name="Normal 6 2 5 2 3 3 2" xfId="4484"/>
    <cellStyle name="Normal 6 2 5 2 3 3 2 2" xfId="9765"/>
    <cellStyle name="Normal 6 2 5 2 3 3 2 2 2" xfId="19588"/>
    <cellStyle name="Normal 6 2 5 2 3 3 2 3" xfId="19587"/>
    <cellStyle name="Normal 6 2 5 2 3 3 3" xfId="7124"/>
    <cellStyle name="Normal 6 2 5 2 3 3 3 2" xfId="19589"/>
    <cellStyle name="Normal 6 2 5 2 3 3 4" xfId="19586"/>
    <cellStyle name="Normal 6 2 5 2 3 4" xfId="3251"/>
    <cellStyle name="Normal 6 2 5 2 3 4 2" xfId="8533"/>
    <cellStyle name="Normal 6 2 5 2 3 4 2 2" xfId="19591"/>
    <cellStyle name="Normal 6 2 5 2 3 4 3" xfId="19590"/>
    <cellStyle name="Normal 6 2 5 2 3 5" xfId="5892"/>
    <cellStyle name="Normal 6 2 5 2 3 5 2" xfId="19592"/>
    <cellStyle name="Normal 6 2 5 2 3 6" xfId="19577"/>
    <cellStyle name="Normal 6 2 5 2 4" xfId="962"/>
    <cellStyle name="Normal 6 2 5 2 4 2" xfId="2194"/>
    <cellStyle name="Normal 6 2 5 2 4 2 2" xfId="4836"/>
    <cellStyle name="Normal 6 2 5 2 4 2 2 2" xfId="10117"/>
    <cellStyle name="Normal 6 2 5 2 4 2 2 2 2" xfId="19596"/>
    <cellStyle name="Normal 6 2 5 2 4 2 2 3" xfId="19595"/>
    <cellStyle name="Normal 6 2 5 2 4 2 3" xfId="7476"/>
    <cellStyle name="Normal 6 2 5 2 4 2 3 2" xfId="19597"/>
    <cellStyle name="Normal 6 2 5 2 4 2 4" xfId="19594"/>
    <cellStyle name="Normal 6 2 5 2 4 3" xfId="3604"/>
    <cellStyle name="Normal 6 2 5 2 4 3 2" xfId="8885"/>
    <cellStyle name="Normal 6 2 5 2 4 3 2 2" xfId="19599"/>
    <cellStyle name="Normal 6 2 5 2 4 3 3" xfId="19598"/>
    <cellStyle name="Normal 6 2 5 2 4 4" xfId="6244"/>
    <cellStyle name="Normal 6 2 5 2 4 4 2" xfId="19600"/>
    <cellStyle name="Normal 6 2 5 2 4 5" xfId="19593"/>
    <cellStyle name="Normal 6 2 5 2 5" xfId="1490"/>
    <cellStyle name="Normal 6 2 5 2 5 2" xfId="4132"/>
    <cellStyle name="Normal 6 2 5 2 5 2 2" xfId="9413"/>
    <cellStyle name="Normal 6 2 5 2 5 2 2 2" xfId="19603"/>
    <cellStyle name="Normal 6 2 5 2 5 2 3" xfId="19602"/>
    <cellStyle name="Normal 6 2 5 2 5 3" xfId="6772"/>
    <cellStyle name="Normal 6 2 5 2 5 3 2" xfId="19604"/>
    <cellStyle name="Normal 6 2 5 2 5 4" xfId="19601"/>
    <cellStyle name="Normal 6 2 5 2 6" xfId="2722"/>
    <cellStyle name="Normal 6 2 5 2 6 2" xfId="5364"/>
    <cellStyle name="Normal 6 2 5 2 6 2 2" xfId="10645"/>
    <cellStyle name="Normal 6 2 5 2 6 2 2 2" xfId="19607"/>
    <cellStyle name="Normal 6 2 5 2 6 2 3" xfId="19606"/>
    <cellStyle name="Normal 6 2 5 2 6 3" xfId="8004"/>
    <cellStyle name="Normal 6 2 5 2 6 3 2" xfId="19608"/>
    <cellStyle name="Normal 6 2 5 2 6 4" xfId="19605"/>
    <cellStyle name="Normal 6 2 5 2 7" xfId="2899"/>
    <cellStyle name="Normal 6 2 5 2 7 2" xfId="8181"/>
    <cellStyle name="Normal 6 2 5 2 7 2 2" xfId="19610"/>
    <cellStyle name="Normal 6 2 5 2 7 3" xfId="19609"/>
    <cellStyle name="Normal 6 2 5 2 8" xfId="5540"/>
    <cellStyle name="Normal 6 2 5 2 8 2" xfId="19611"/>
    <cellStyle name="Normal 6 2 5 2 9" xfId="19552"/>
    <cellStyle name="Normal 6 2 5 3" xfId="350"/>
    <cellStyle name="Normal 6 2 5 3 2" xfId="699"/>
    <cellStyle name="Normal 6 2 5 3 2 2" xfId="1931"/>
    <cellStyle name="Normal 6 2 5 3 2 2 2" xfId="4573"/>
    <cellStyle name="Normal 6 2 5 3 2 2 2 2" xfId="9854"/>
    <cellStyle name="Normal 6 2 5 3 2 2 2 2 2" xfId="19616"/>
    <cellStyle name="Normal 6 2 5 3 2 2 2 3" xfId="19615"/>
    <cellStyle name="Normal 6 2 5 3 2 2 3" xfId="7213"/>
    <cellStyle name="Normal 6 2 5 3 2 2 3 2" xfId="19617"/>
    <cellStyle name="Normal 6 2 5 3 2 2 4" xfId="19614"/>
    <cellStyle name="Normal 6 2 5 3 2 3" xfId="3341"/>
    <cellStyle name="Normal 6 2 5 3 2 3 2" xfId="8622"/>
    <cellStyle name="Normal 6 2 5 3 2 3 2 2" xfId="19619"/>
    <cellStyle name="Normal 6 2 5 3 2 3 3" xfId="19618"/>
    <cellStyle name="Normal 6 2 5 3 2 4" xfId="5981"/>
    <cellStyle name="Normal 6 2 5 3 2 4 2" xfId="19620"/>
    <cellStyle name="Normal 6 2 5 3 2 5" xfId="19613"/>
    <cellStyle name="Normal 6 2 5 3 3" xfId="1051"/>
    <cellStyle name="Normal 6 2 5 3 3 2" xfId="2283"/>
    <cellStyle name="Normal 6 2 5 3 3 2 2" xfId="4925"/>
    <cellStyle name="Normal 6 2 5 3 3 2 2 2" xfId="10206"/>
    <cellStyle name="Normal 6 2 5 3 3 2 2 2 2" xfId="19624"/>
    <cellStyle name="Normal 6 2 5 3 3 2 2 3" xfId="19623"/>
    <cellStyle name="Normal 6 2 5 3 3 2 3" xfId="7565"/>
    <cellStyle name="Normal 6 2 5 3 3 2 3 2" xfId="19625"/>
    <cellStyle name="Normal 6 2 5 3 3 2 4" xfId="19622"/>
    <cellStyle name="Normal 6 2 5 3 3 3" xfId="3693"/>
    <cellStyle name="Normal 6 2 5 3 3 3 2" xfId="8974"/>
    <cellStyle name="Normal 6 2 5 3 3 3 2 2" xfId="19627"/>
    <cellStyle name="Normal 6 2 5 3 3 3 3" xfId="19626"/>
    <cellStyle name="Normal 6 2 5 3 3 4" xfId="6333"/>
    <cellStyle name="Normal 6 2 5 3 3 4 2" xfId="19628"/>
    <cellStyle name="Normal 6 2 5 3 3 5" xfId="19621"/>
    <cellStyle name="Normal 6 2 5 3 4" xfId="1579"/>
    <cellStyle name="Normal 6 2 5 3 4 2" xfId="4221"/>
    <cellStyle name="Normal 6 2 5 3 4 2 2" xfId="9502"/>
    <cellStyle name="Normal 6 2 5 3 4 2 2 2" xfId="19631"/>
    <cellStyle name="Normal 6 2 5 3 4 2 3" xfId="19630"/>
    <cellStyle name="Normal 6 2 5 3 4 3" xfId="6861"/>
    <cellStyle name="Normal 6 2 5 3 4 3 2" xfId="19632"/>
    <cellStyle name="Normal 6 2 5 3 4 4" xfId="19629"/>
    <cellStyle name="Normal 6 2 5 3 5" xfId="2988"/>
    <cellStyle name="Normal 6 2 5 3 5 2" xfId="8270"/>
    <cellStyle name="Normal 6 2 5 3 5 2 2" xfId="19634"/>
    <cellStyle name="Normal 6 2 5 3 5 3" xfId="19633"/>
    <cellStyle name="Normal 6 2 5 3 6" xfId="5629"/>
    <cellStyle name="Normal 6 2 5 3 6 2" xfId="19635"/>
    <cellStyle name="Normal 6 2 5 3 7" xfId="19612"/>
    <cellStyle name="Normal 6 2 5 4" xfId="524"/>
    <cellStyle name="Normal 6 2 5 4 2" xfId="1227"/>
    <cellStyle name="Normal 6 2 5 4 2 2" xfId="2459"/>
    <cellStyle name="Normal 6 2 5 4 2 2 2" xfId="5101"/>
    <cellStyle name="Normal 6 2 5 4 2 2 2 2" xfId="10382"/>
    <cellStyle name="Normal 6 2 5 4 2 2 2 2 2" xfId="19640"/>
    <cellStyle name="Normal 6 2 5 4 2 2 2 3" xfId="19639"/>
    <cellStyle name="Normal 6 2 5 4 2 2 3" xfId="7741"/>
    <cellStyle name="Normal 6 2 5 4 2 2 3 2" xfId="19641"/>
    <cellStyle name="Normal 6 2 5 4 2 2 4" xfId="19638"/>
    <cellStyle name="Normal 6 2 5 4 2 3" xfId="3869"/>
    <cellStyle name="Normal 6 2 5 4 2 3 2" xfId="9150"/>
    <cellStyle name="Normal 6 2 5 4 2 3 2 2" xfId="19643"/>
    <cellStyle name="Normal 6 2 5 4 2 3 3" xfId="19642"/>
    <cellStyle name="Normal 6 2 5 4 2 4" xfId="6509"/>
    <cellStyle name="Normal 6 2 5 4 2 4 2" xfId="19644"/>
    <cellStyle name="Normal 6 2 5 4 2 5" xfId="19637"/>
    <cellStyle name="Normal 6 2 5 4 3" xfId="1755"/>
    <cellStyle name="Normal 6 2 5 4 3 2" xfId="4397"/>
    <cellStyle name="Normal 6 2 5 4 3 2 2" xfId="9678"/>
    <cellStyle name="Normal 6 2 5 4 3 2 2 2" xfId="19647"/>
    <cellStyle name="Normal 6 2 5 4 3 2 3" xfId="19646"/>
    <cellStyle name="Normal 6 2 5 4 3 3" xfId="7037"/>
    <cellStyle name="Normal 6 2 5 4 3 3 2" xfId="19648"/>
    <cellStyle name="Normal 6 2 5 4 3 4" xfId="19645"/>
    <cellStyle name="Normal 6 2 5 4 4" xfId="3164"/>
    <cellStyle name="Normal 6 2 5 4 4 2" xfId="8446"/>
    <cellStyle name="Normal 6 2 5 4 4 2 2" xfId="19650"/>
    <cellStyle name="Normal 6 2 5 4 4 3" xfId="19649"/>
    <cellStyle name="Normal 6 2 5 4 5" xfId="5805"/>
    <cellStyle name="Normal 6 2 5 4 5 2" xfId="19651"/>
    <cellStyle name="Normal 6 2 5 4 6" xfId="19636"/>
    <cellStyle name="Normal 6 2 5 5" xfId="875"/>
    <cellStyle name="Normal 6 2 5 5 2" xfId="2107"/>
    <cellStyle name="Normal 6 2 5 5 2 2" xfId="4749"/>
    <cellStyle name="Normal 6 2 5 5 2 2 2" xfId="10030"/>
    <cellStyle name="Normal 6 2 5 5 2 2 2 2" xfId="19655"/>
    <cellStyle name="Normal 6 2 5 5 2 2 3" xfId="19654"/>
    <cellStyle name="Normal 6 2 5 5 2 3" xfId="7389"/>
    <cellStyle name="Normal 6 2 5 5 2 3 2" xfId="19656"/>
    <cellStyle name="Normal 6 2 5 5 2 4" xfId="19653"/>
    <cellStyle name="Normal 6 2 5 5 3" xfId="3517"/>
    <cellStyle name="Normal 6 2 5 5 3 2" xfId="8798"/>
    <cellStyle name="Normal 6 2 5 5 3 2 2" xfId="19658"/>
    <cellStyle name="Normal 6 2 5 5 3 3" xfId="19657"/>
    <cellStyle name="Normal 6 2 5 5 4" xfId="6157"/>
    <cellStyle name="Normal 6 2 5 5 4 2" xfId="19659"/>
    <cellStyle name="Normal 6 2 5 5 5" xfId="19652"/>
    <cellStyle name="Normal 6 2 5 6" xfId="1403"/>
    <cellStyle name="Normal 6 2 5 6 2" xfId="4045"/>
    <cellStyle name="Normal 6 2 5 6 2 2" xfId="9326"/>
    <cellStyle name="Normal 6 2 5 6 2 2 2" xfId="19662"/>
    <cellStyle name="Normal 6 2 5 6 2 3" xfId="19661"/>
    <cellStyle name="Normal 6 2 5 6 3" xfId="6685"/>
    <cellStyle name="Normal 6 2 5 6 3 2" xfId="19663"/>
    <cellStyle name="Normal 6 2 5 6 4" xfId="19660"/>
    <cellStyle name="Normal 6 2 5 7" xfId="2635"/>
    <cellStyle name="Normal 6 2 5 7 2" xfId="5277"/>
    <cellStyle name="Normal 6 2 5 7 2 2" xfId="10558"/>
    <cellStyle name="Normal 6 2 5 7 2 2 2" xfId="19666"/>
    <cellStyle name="Normal 6 2 5 7 2 3" xfId="19665"/>
    <cellStyle name="Normal 6 2 5 7 3" xfId="7917"/>
    <cellStyle name="Normal 6 2 5 7 3 2" xfId="19667"/>
    <cellStyle name="Normal 6 2 5 7 4" xfId="19664"/>
    <cellStyle name="Normal 6 2 5 8" xfId="2812"/>
    <cellStyle name="Normal 6 2 5 8 2" xfId="8094"/>
    <cellStyle name="Normal 6 2 5 8 2 2" xfId="19669"/>
    <cellStyle name="Normal 6 2 5 8 3" xfId="19668"/>
    <cellStyle name="Normal 6 2 5 9" xfId="5453"/>
    <cellStyle name="Normal 6 2 5 9 2" xfId="19670"/>
    <cellStyle name="Normal 6 2 6" xfId="192"/>
    <cellStyle name="Normal 6 2 6 10" xfId="19671"/>
    <cellStyle name="Normal 6 2 6 2" xfId="377"/>
    <cellStyle name="Normal 6 2 6 2 2" xfId="726"/>
    <cellStyle name="Normal 6 2 6 2 2 2" xfId="1958"/>
    <cellStyle name="Normal 6 2 6 2 2 2 2" xfId="4600"/>
    <cellStyle name="Normal 6 2 6 2 2 2 2 2" xfId="9881"/>
    <cellStyle name="Normal 6 2 6 2 2 2 2 2 2" xfId="19676"/>
    <cellStyle name="Normal 6 2 6 2 2 2 2 3" xfId="19675"/>
    <cellStyle name="Normal 6 2 6 2 2 2 3" xfId="7240"/>
    <cellStyle name="Normal 6 2 6 2 2 2 3 2" xfId="19677"/>
    <cellStyle name="Normal 6 2 6 2 2 2 4" xfId="19674"/>
    <cellStyle name="Normal 6 2 6 2 2 3" xfId="3368"/>
    <cellStyle name="Normal 6 2 6 2 2 3 2" xfId="8649"/>
    <cellStyle name="Normal 6 2 6 2 2 3 2 2" xfId="19679"/>
    <cellStyle name="Normal 6 2 6 2 2 3 3" xfId="19678"/>
    <cellStyle name="Normal 6 2 6 2 2 4" xfId="6008"/>
    <cellStyle name="Normal 6 2 6 2 2 4 2" xfId="19680"/>
    <cellStyle name="Normal 6 2 6 2 2 5" xfId="19673"/>
    <cellStyle name="Normal 6 2 6 2 3" xfId="1078"/>
    <cellStyle name="Normal 6 2 6 2 3 2" xfId="2310"/>
    <cellStyle name="Normal 6 2 6 2 3 2 2" xfId="4952"/>
    <cellStyle name="Normal 6 2 6 2 3 2 2 2" xfId="10233"/>
    <cellStyle name="Normal 6 2 6 2 3 2 2 2 2" xfId="19684"/>
    <cellStyle name="Normal 6 2 6 2 3 2 2 3" xfId="19683"/>
    <cellStyle name="Normal 6 2 6 2 3 2 3" xfId="7592"/>
    <cellStyle name="Normal 6 2 6 2 3 2 3 2" xfId="19685"/>
    <cellStyle name="Normal 6 2 6 2 3 2 4" xfId="19682"/>
    <cellStyle name="Normal 6 2 6 2 3 3" xfId="3720"/>
    <cellStyle name="Normal 6 2 6 2 3 3 2" xfId="9001"/>
    <cellStyle name="Normal 6 2 6 2 3 3 2 2" xfId="19687"/>
    <cellStyle name="Normal 6 2 6 2 3 3 3" xfId="19686"/>
    <cellStyle name="Normal 6 2 6 2 3 4" xfId="6360"/>
    <cellStyle name="Normal 6 2 6 2 3 4 2" xfId="19688"/>
    <cellStyle name="Normal 6 2 6 2 3 5" xfId="19681"/>
    <cellStyle name="Normal 6 2 6 2 4" xfId="1606"/>
    <cellStyle name="Normal 6 2 6 2 4 2" xfId="4248"/>
    <cellStyle name="Normal 6 2 6 2 4 2 2" xfId="9529"/>
    <cellStyle name="Normal 6 2 6 2 4 2 2 2" xfId="19691"/>
    <cellStyle name="Normal 6 2 6 2 4 2 3" xfId="19690"/>
    <cellStyle name="Normal 6 2 6 2 4 3" xfId="6888"/>
    <cellStyle name="Normal 6 2 6 2 4 3 2" xfId="19692"/>
    <cellStyle name="Normal 6 2 6 2 4 4" xfId="19689"/>
    <cellStyle name="Normal 6 2 6 2 5" xfId="3015"/>
    <cellStyle name="Normal 6 2 6 2 5 2" xfId="8297"/>
    <cellStyle name="Normal 6 2 6 2 5 2 2" xfId="19694"/>
    <cellStyle name="Normal 6 2 6 2 5 3" xfId="19693"/>
    <cellStyle name="Normal 6 2 6 2 6" xfId="5656"/>
    <cellStyle name="Normal 6 2 6 2 6 2" xfId="19695"/>
    <cellStyle name="Normal 6 2 6 2 7" xfId="10658"/>
    <cellStyle name="Normal 6 2 6 2 7 2" xfId="19696"/>
    <cellStyle name="Normal 6 2 6 2 8" xfId="19672"/>
    <cellStyle name="Normal 6 2 6 3" xfId="550"/>
    <cellStyle name="Normal 6 2 6 3 2" xfId="1254"/>
    <cellStyle name="Normal 6 2 6 3 2 2" xfId="2486"/>
    <cellStyle name="Normal 6 2 6 3 2 2 2" xfId="5128"/>
    <cellStyle name="Normal 6 2 6 3 2 2 2 2" xfId="10409"/>
    <cellStyle name="Normal 6 2 6 3 2 2 2 2 2" xfId="19701"/>
    <cellStyle name="Normal 6 2 6 3 2 2 2 3" xfId="19700"/>
    <cellStyle name="Normal 6 2 6 3 2 2 3" xfId="7768"/>
    <cellStyle name="Normal 6 2 6 3 2 2 3 2" xfId="19702"/>
    <cellStyle name="Normal 6 2 6 3 2 2 4" xfId="19699"/>
    <cellStyle name="Normal 6 2 6 3 2 3" xfId="3896"/>
    <cellStyle name="Normal 6 2 6 3 2 3 2" xfId="9177"/>
    <cellStyle name="Normal 6 2 6 3 2 3 2 2" xfId="19704"/>
    <cellStyle name="Normal 6 2 6 3 2 3 3" xfId="19703"/>
    <cellStyle name="Normal 6 2 6 3 2 4" xfId="6536"/>
    <cellStyle name="Normal 6 2 6 3 2 4 2" xfId="19705"/>
    <cellStyle name="Normal 6 2 6 3 2 5" xfId="19698"/>
    <cellStyle name="Normal 6 2 6 3 3" xfId="1782"/>
    <cellStyle name="Normal 6 2 6 3 3 2" xfId="4424"/>
    <cellStyle name="Normal 6 2 6 3 3 2 2" xfId="9705"/>
    <cellStyle name="Normal 6 2 6 3 3 2 2 2" xfId="19708"/>
    <cellStyle name="Normal 6 2 6 3 3 2 3" xfId="19707"/>
    <cellStyle name="Normal 6 2 6 3 3 3" xfId="7064"/>
    <cellStyle name="Normal 6 2 6 3 3 3 2" xfId="19709"/>
    <cellStyle name="Normal 6 2 6 3 3 4" xfId="19706"/>
    <cellStyle name="Normal 6 2 6 3 4" xfId="3191"/>
    <cellStyle name="Normal 6 2 6 3 4 2" xfId="8473"/>
    <cellStyle name="Normal 6 2 6 3 4 2 2" xfId="19711"/>
    <cellStyle name="Normal 6 2 6 3 4 3" xfId="19710"/>
    <cellStyle name="Normal 6 2 6 3 5" xfId="5832"/>
    <cellStyle name="Normal 6 2 6 3 5 2" xfId="19712"/>
    <cellStyle name="Normal 6 2 6 3 6" xfId="19697"/>
    <cellStyle name="Normal 6 2 6 4" xfId="902"/>
    <cellStyle name="Normal 6 2 6 4 2" xfId="2134"/>
    <cellStyle name="Normal 6 2 6 4 2 2" xfId="4776"/>
    <cellStyle name="Normal 6 2 6 4 2 2 2" xfId="10057"/>
    <cellStyle name="Normal 6 2 6 4 2 2 2 2" xfId="19716"/>
    <cellStyle name="Normal 6 2 6 4 2 2 3" xfId="19715"/>
    <cellStyle name="Normal 6 2 6 4 2 3" xfId="7416"/>
    <cellStyle name="Normal 6 2 6 4 2 3 2" xfId="19717"/>
    <cellStyle name="Normal 6 2 6 4 2 4" xfId="19714"/>
    <cellStyle name="Normal 6 2 6 4 3" xfId="3544"/>
    <cellStyle name="Normal 6 2 6 4 3 2" xfId="8825"/>
    <cellStyle name="Normal 6 2 6 4 3 2 2" xfId="19719"/>
    <cellStyle name="Normal 6 2 6 4 3 3" xfId="19718"/>
    <cellStyle name="Normal 6 2 6 4 4" xfId="6184"/>
    <cellStyle name="Normal 6 2 6 4 4 2" xfId="19720"/>
    <cellStyle name="Normal 6 2 6 4 5" xfId="19713"/>
    <cellStyle name="Normal 6 2 6 5" xfId="1430"/>
    <cellStyle name="Normal 6 2 6 5 2" xfId="4072"/>
    <cellStyle name="Normal 6 2 6 5 2 2" xfId="9353"/>
    <cellStyle name="Normal 6 2 6 5 2 2 2" xfId="19723"/>
    <cellStyle name="Normal 6 2 6 5 2 3" xfId="19722"/>
    <cellStyle name="Normal 6 2 6 5 3" xfId="6712"/>
    <cellStyle name="Normal 6 2 6 5 3 2" xfId="19724"/>
    <cellStyle name="Normal 6 2 6 5 4" xfId="19721"/>
    <cellStyle name="Normal 6 2 6 6" xfId="2662"/>
    <cellStyle name="Normal 6 2 6 6 2" xfId="5304"/>
    <cellStyle name="Normal 6 2 6 6 2 2" xfId="10585"/>
    <cellStyle name="Normal 6 2 6 6 2 2 2" xfId="19727"/>
    <cellStyle name="Normal 6 2 6 6 2 3" xfId="19726"/>
    <cellStyle name="Normal 6 2 6 6 3" xfId="7944"/>
    <cellStyle name="Normal 6 2 6 6 3 2" xfId="19728"/>
    <cellStyle name="Normal 6 2 6 6 4" xfId="19725"/>
    <cellStyle name="Normal 6 2 6 7" xfId="2839"/>
    <cellStyle name="Normal 6 2 6 7 2" xfId="8121"/>
    <cellStyle name="Normal 6 2 6 7 2 2" xfId="19730"/>
    <cellStyle name="Normal 6 2 6 7 3" xfId="19729"/>
    <cellStyle name="Normal 6 2 6 8" xfId="5480"/>
    <cellStyle name="Normal 6 2 6 8 2" xfId="19731"/>
    <cellStyle name="Normal 6 2 6 9" xfId="10653"/>
    <cellStyle name="Normal 6 2 6 9 2" xfId="19732"/>
    <cellStyle name="Normal 6 2 7" xfId="289"/>
    <cellStyle name="Normal 6 2 7 2" xfId="637"/>
    <cellStyle name="Normal 6 2 7 2 2" xfId="1869"/>
    <cellStyle name="Normal 6 2 7 2 2 2" xfId="4511"/>
    <cellStyle name="Normal 6 2 7 2 2 2 2" xfId="9792"/>
    <cellStyle name="Normal 6 2 7 2 2 2 2 2" xfId="19737"/>
    <cellStyle name="Normal 6 2 7 2 2 2 3" xfId="19736"/>
    <cellStyle name="Normal 6 2 7 2 2 3" xfId="7151"/>
    <cellStyle name="Normal 6 2 7 2 2 3 2" xfId="19738"/>
    <cellStyle name="Normal 6 2 7 2 2 4" xfId="19735"/>
    <cellStyle name="Normal 6 2 7 2 3" xfId="3279"/>
    <cellStyle name="Normal 6 2 7 2 3 2" xfId="8560"/>
    <cellStyle name="Normal 6 2 7 2 3 2 2" xfId="19740"/>
    <cellStyle name="Normal 6 2 7 2 3 3" xfId="19739"/>
    <cellStyle name="Normal 6 2 7 2 4" xfId="5919"/>
    <cellStyle name="Normal 6 2 7 2 4 2" xfId="19741"/>
    <cellStyle name="Normal 6 2 7 2 5" xfId="19734"/>
    <cellStyle name="Normal 6 2 7 3" xfId="989"/>
    <cellStyle name="Normal 6 2 7 3 2" xfId="2221"/>
    <cellStyle name="Normal 6 2 7 3 2 2" xfId="4863"/>
    <cellStyle name="Normal 6 2 7 3 2 2 2" xfId="10144"/>
    <cellStyle name="Normal 6 2 7 3 2 2 2 2" xfId="19745"/>
    <cellStyle name="Normal 6 2 7 3 2 2 3" xfId="19744"/>
    <cellStyle name="Normal 6 2 7 3 2 3" xfId="7503"/>
    <cellStyle name="Normal 6 2 7 3 2 3 2" xfId="19746"/>
    <cellStyle name="Normal 6 2 7 3 2 4" xfId="19743"/>
    <cellStyle name="Normal 6 2 7 3 3" xfId="3631"/>
    <cellStyle name="Normal 6 2 7 3 3 2" xfId="8912"/>
    <cellStyle name="Normal 6 2 7 3 3 2 2" xfId="19748"/>
    <cellStyle name="Normal 6 2 7 3 3 3" xfId="19747"/>
    <cellStyle name="Normal 6 2 7 3 4" xfId="6271"/>
    <cellStyle name="Normal 6 2 7 3 4 2" xfId="19749"/>
    <cellStyle name="Normal 6 2 7 3 5" xfId="19742"/>
    <cellStyle name="Normal 6 2 7 4" xfId="1517"/>
    <cellStyle name="Normal 6 2 7 4 2" xfId="4159"/>
    <cellStyle name="Normal 6 2 7 4 2 2" xfId="9440"/>
    <cellStyle name="Normal 6 2 7 4 2 2 2" xfId="19752"/>
    <cellStyle name="Normal 6 2 7 4 2 3" xfId="19751"/>
    <cellStyle name="Normal 6 2 7 4 3" xfId="6799"/>
    <cellStyle name="Normal 6 2 7 4 3 2" xfId="19753"/>
    <cellStyle name="Normal 6 2 7 4 4" xfId="19750"/>
    <cellStyle name="Normal 6 2 7 5" xfId="2926"/>
    <cellStyle name="Normal 6 2 7 5 2" xfId="8208"/>
    <cellStyle name="Normal 6 2 7 5 2 2" xfId="19755"/>
    <cellStyle name="Normal 6 2 7 5 3" xfId="19754"/>
    <cellStyle name="Normal 6 2 7 6" xfId="5567"/>
    <cellStyle name="Normal 6 2 7 6 2" xfId="19756"/>
    <cellStyle name="Normal 6 2 7 7" xfId="19733"/>
    <cellStyle name="Normal 6 2 8" xfId="464"/>
    <cellStyle name="Normal 6 2 8 2" xfId="1165"/>
    <cellStyle name="Normal 6 2 8 2 2" xfId="2397"/>
    <cellStyle name="Normal 6 2 8 2 2 2" xfId="5039"/>
    <cellStyle name="Normal 6 2 8 2 2 2 2" xfId="10320"/>
    <cellStyle name="Normal 6 2 8 2 2 2 2 2" xfId="19761"/>
    <cellStyle name="Normal 6 2 8 2 2 2 3" xfId="19760"/>
    <cellStyle name="Normal 6 2 8 2 2 3" xfId="7679"/>
    <cellStyle name="Normal 6 2 8 2 2 3 2" xfId="19762"/>
    <cellStyle name="Normal 6 2 8 2 2 4" xfId="19759"/>
    <cellStyle name="Normal 6 2 8 2 3" xfId="3807"/>
    <cellStyle name="Normal 6 2 8 2 3 2" xfId="9088"/>
    <cellStyle name="Normal 6 2 8 2 3 2 2" xfId="19764"/>
    <cellStyle name="Normal 6 2 8 2 3 3" xfId="19763"/>
    <cellStyle name="Normal 6 2 8 2 4" xfId="6447"/>
    <cellStyle name="Normal 6 2 8 2 4 2" xfId="19765"/>
    <cellStyle name="Normal 6 2 8 2 5" xfId="19758"/>
    <cellStyle name="Normal 6 2 8 3" xfId="1693"/>
    <cellStyle name="Normal 6 2 8 3 2" xfId="4335"/>
    <cellStyle name="Normal 6 2 8 3 2 2" xfId="9616"/>
    <cellStyle name="Normal 6 2 8 3 2 2 2" xfId="19768"/>
    <cellStyle name="Normal 6 2 8 3 2 3" xfId="19767"/>
    <cellStyle name="Normal 6 2 8 3 3" xfId="6975"/>
    <cellStyle name="Normal 6 2 8 3 3 2" xfId="19769"/>
    <cellStyle name="Normal 6 2 8 3 4" xfId="19766"/>
    <cellStyle name="Normal 6 2 8 4" xfId="3102"/>
    <cellStyle name="Normal 6 2 8 4 2" xfId="8384"/>
    <cellStyle name="Normal 6 2 8 4 2 2" xfId="19771"/>
    <cellStyle name="Normal 6 2 8 4 3" xfId="19770"/>
    <cellStyle name="Normal 6 2 8 5" xfId="5743"/>
    <cellStyle name="Normal 6 2 8 5 2" xfId="19772"/>
    <cellStyle name="Normal 6 2 8 6" xfId="19757"/>
    <cellStyle name="Normal 6 2 9" xfId="813"/>
    <cellStyle name="Normal 6 2 9 2" xfId="2045"/>
    <cellStyle name="Normal 6 2 9 2 2" xfId="4687"/>
    <cellStyle name="Normal 6 2 9 2 2 2" xfId="9968"/>
    <cellStyle name="Normal 6 2 9 2 2 2 2" xfId="19776"/>
    <cellStyle name="Normal 6 2 9 2 2 3" xfId="19775"/>
    <cellStyle name="Normal 6 2 9 2 3" xfId="7327"/>
    <cellStyle name="Normal 6 2 9 2 3 2" xfId="19777"/>
    <cellStyle name="Normal 6 2 9 2 4" xfId="19774"/>
    <cellStyle name="Normal 6 2 9 3" xfId="3455"/>
    <cellStyle name="Normal 6 2 9 3 2" xfId="8736"/>
    <cellStyle name="Normal 6 2 9 3 2 2" xfId="19779"/>
    <cellStyle name="Normal 6 2 9 3 3" xfId="19778"/>
    <cellStyle name="Normal 6 2 9 4" xfId="6095"/>
    <cellStyle name="Normal 6 2 9 4 2" xfId="19780"/>
    <cellStyle name="Normal 6 2 9 5" xfId="19773"/>
    <cellStyle name="Normal 6 3" xfId="56"/>
    <cellStyle name="Normal 6 3 10" xfId="2760"/>
    <cellStyle name="Normal 6 3 10 2" xfId="8042"/>
    <cellStyle name="Normal 6 3 10 2 2" xfId="19783"/>
    <cellStyle name="Normal 6 3 10 3" xfId="19782"/>
    <cellStyle name="Normal 6 3 11" xfId="5401"/>
    <cellStyle name="Normal 6 3 11 2" xfId="19784"/>
    <cellStyle name="Normal 6 3 12" xfId="19781"/>
    <cellStyle name="Normal 6 3 2" xfId="104"/>
    <cellStyle name="Normal 6 3 2 10" xfId="19785"/>
    <cellStyle name="Normal 6 3 2 2" xfId="237"/>
    <cellStyle name="Normal 6 3 2 2 2" xfId="421"/>
    <cellStyle name="Normal 6 3 2 2 2 2" xfId="770"/>
    <cellStyle name="Normal 6 3 2 2 2 2 2" xfId="2002"/>
    <cellStyle name="Normal 6 3 2 2 2 2 2 2" xfId="4644"/>
    <cellStyle name="Normal 6 3 2 2 2 2 2 2 2" xfId="9925"/>
    <cellStyle name="Normal 6 3 2 2 2 2 2 2 2 2" xfId="19791"/>
    <cellStyle name="Normal 6 3 2 2 2 2 2 2 3" xfId="19790"/>
    <cellStyle name="Normal 6 3 2 2 2 2 2 3" xfId="7284"/>
    <cellStyle name="Normal 6 3 2 2 2 2 2 3 2" xfId="19792"/>
    <cellStyle name="Normal 6 3 2 2 2 2 2 4" xfId="19789"/>
    <cellStyle name="Normal 6 3 2 2 2 2 3" xfId="3412"/>
    <cellStyle name="Normal 6 3 2 2 2 2 3 2" xfId="8693"/>
    <cellStyle name="Normal 6 3 2 2 2 2 3 2 2" xfId="19794"/>
    <cellStyle name="Normal 6 3 2 2 2 2 3 3" xfId="19793"/>
    <cellStyle name="Normal 6 3 2 2 2 2 4" xfId="6052"/>
    <cellStyle name="Normal 6 3 2 2 2 2 4 2" xfId="19795"/>
    <cellStyle name="Normal 6 3 2 2 2 2 5" xfId="19788"/>
    <cellStyle name="Normal 6 3 2 2 2 3" xfId="1122"/>
    <cellStyle name="Normal 6 3 2 2 2 3 2" xfId="2354"/>
    <cellStyle name="Normal 6 3 2 2 2 3 2 2" xfId="4996"/>
    <cellStyle name="Normal 6 3 2 2 2 3 2 2 2" xfId="10277"/>
    <cellStyle name="Normal 6 3 2 2 2 3 2 2 2 2" xfId="19799"/>
    <cellStyle name="Normal 6 3 2 2 2 3 2 2 3" xfId="19798"/>
    <cellStyle name="Normal 6 3 2 2 2 3 2 3" xfId="7636"/>
    <cellStyle name="Normal 6 3 2 2 2 3 2 3 2" xfId="19800"/>
    <cellStyle name="Normal 6 3 2 2 2 3 2 4" xfId="19797"/>
    <cellStyle name="Normal 6 3 2 2 2 3 3" xfId="3764"/>
    <cellStyle name="Normal 6 3 2 2 2 3 3 2" xfId="9045"/>
    <cellStyle name="Normal 6 3 2 2 2 3 3 2 2" xfId="19802"/>
    <cellStyle name="Normal 6 3 2 2 2 3 3 3" xfId="19801"/>
    <cellStyle name="Normal 6 3 2 2 2 3 4" xfId="6404"/>
    <cellStyle name="Normal 6 3 2 2 2 3 4 2" xfId="19803"/>
    <cellStyle name="Normal 6 3 2 2 2 3 5" xfId="19796"/>
    <cellStyle name="Normal 6 3 2 2 2 4" xfId="1650"/>
    <cellStyle name="Normal 6 3 2 2 2 4 2" xfId="4292"/>
    <cellStyle name="Normal 6 3 2 2 2 4 2 2" xfId="9573"/>
    <cellStyle name="Normal 6 3 2 2 2 4 2 2 2" xfId="19806"/>
    <cellStyle name="Normal 6 3 2 2 2 4 2 3" xfId="19805"/>
    <cellStyle name="Normal 6 3 2 2 2 4 3" xfId="6932"/>
    <cellStyle name="Normal 6 3 2 2 2 4 3 2" xfId="19807"/>
    <cellStyle name="Normal 6 3 2 2 2 4 4" xfId="19804"/>
    <cellStyle name="Normal 6 3 2 2 2 5" xfId="3059"/>
    <cellStyle name="Normal 6 3 2 2 2 5 2" xfId="8341"/>
    <cellStyle name="Normal 6 3 2 2 2 5 2 2" xfId="19809"/>
    <cellStyle name="Normal 6 3 2 2 2 5 3" xfId="19808"/>
    <cellStyle name="Normal 6 3 2 2 2 6" xfId="5700"/>
    <cellStyle name="Normal 6 3 2 2 2 6 2" xfId="19810"/>
    <cellStyle name="Normal 6 3 2 2 2 7" xfId="19787"/>
    <cellStyle name="Normal 6 3 2 2 3" xfId="593"/>
    <cellStyle name="Normal 6 3 2 2 3 2" xfId="1298"/>
    <cellStyle name="Normal 6 3 2 2 3 2 2" xfId="2530"/>
    <cellStyle name="Normal 6 3 2 2 3 2 2 2" xfId="5172"/>
    <cellStyle name="Normal 6 3 2 2 3 2 2 2 2" xfId="10453"/>
    <cellStyle name="Normal 6 3 2 2 3 2 2 2 2 2" xfId="19815"/>
    <cellStyle name="Normal 6 3 2 2 3 2 2 2 3" xfId="19814"/>
    <cellStyle name="Normal 6 3 2 2 3 2 2 3" xfId="7812"/>
    <cellStyle name="Normal 6 3 2 2 3 2 2 3 2" xfId="19816"/>
    <cellStyle name="Normal 6 3 2 2 3 2 2 4" xfId="19813"/>
    <cellStyle name="Normal 6 3 2 2 3 2 3" xfId="3940"/>
    <cellStyle name="Normal 6 3 2 2 3 2 3 2" xfId="9221"/>
    <cellStyle name="Normal 6 3 2 2 3 2 3 2 2" xfId="19818"/>
    <cellStyle name="Normal 6 3 2 2 3 2 3 3" xfId="19817"/>
    <cellStyle name="Normal 6 3 2 2 3 2 4" xfId="6580"/>
    <cellStyle name="Normal 6 3 2 2 3 2 4 2" xfId="19819"/>
    <cellStyle name="Normal 6 3 2 2 3 2 5" xfId="19812"/>
    <cellStyle name="Normal 6 3 2 2 3 3" xfId="1826"/>
    <cellStyle name="Normal 6 3 2 2 3 3 2" xfId="4468"/>
    <cellStyle name="Normal 6 3 2 2 3 3 2 2" xfId="9749"/>
    <cellStyle name="Normal 6 3 2 2 3 3 2 2 2" xfId="19822"/>
    <cellStyle name="Normal 6 3 2 2 3 3 2 3" xfId="19821"/>
    <cellStyle name="Normal 6 3 2 2 3 3 3" xfId="7108"/>
    <cellStyle name="Normal 6 3 2 2 3 3 3 2" xfId="19823"/>
    <cellStyle name="Normal 6 3 2 2 3 3 4" xfId="19820"/>
    <cellStyle name="Normal 6 3 2 2 3 4" xfId="3235"/>
    <cellStyle name="Normal 6 3 2 2 3 4 2" xfId="8517"/>
    <cellStyle name="Normal 6 3 2 2 3 4 2 2" xfId="19825"/>
    <cellStyle name="Normal 6 3 2 2 3 4 3" xfId="19824"/>
    <cellStyle name="Normal 6 3 2 2 3 5" xfId="5876"/>
    <cellStyle name="Normal 6 3 2 2 3 5 2" xfId="19826"/>
    <cellStyle name="Normal 6 3 2 2 3 6" xfId="19811"/>
    <cellStyle name="Normal 6 3 2 2 4" xfId="946"/>
    <cellStyle name="Normal 6 3 2 2 4 2" xfId="2178"/>
    <cellStyle name="Normal 6 3 2 2 4 2 2" xfId="4820"/>
    <cellStyle name="Normal 6 3 2 2 4 2 2 2" xfId="10101"/>
    <cellStyle name="Normal 6 3 2 2 4 2 2 2 2" xfId="19830"/>
    <cellStyle name="Normal 6 3 2 2 4 2 2 3" xfId="19829"/>
    <cellStyle name="Normal 6 3 2 2 4 2 3" xfId="7460"/>
    <cellStyle name="Normal 6 3 2 2 4 2 3 2" xfId="19831"/>
    <cellStyle name="Normal 6 3 2 2 4 2 4" xfId="19828"/>
    <cellStyle name="Normal 6 3 2 2 4 3" xfId="3588"/>
    <cellStyle name="Normal 6 3 2 2 4 3 2" xfId="8869"/>
    <cellStyle name="Normal 6 3 2 2 4 3 2 2" xfId="19833"/>
    <cellStyle name="Normal 6 3 2 2 4 3 3" xfId="19832"/>
    <cellStyle name="Normal 6 3 2 2 4 4" xfId="6228"/>
    <cellStyle name="Normal 6 3 2 2 4 4 2" xfId="19834"/>
    <cellStyle name="Normal 6 3 2 2 4 5" xfId="19827"/>
    <cellStyle name="Normal 6 3 2 2 5" xfId="1474"/>
    <cellStyle name="Normal 6 3 2 2 5 2" xfId="4116"/>
    <cellStyle name="Normal 6 3 2 2 5 2 2" xfId="9397"/>
    <cellStyle name="Normal 6 3 2 2 5 2 2 2" xfId="19837"/>
    <cellStyle name="Normal 6 3 2 2 5 2 3" xfId="19836"/>
    <cellStyle name="Normal 6 3 2 2 5 3" xfId="6756"/>
    <cellStyle name="Normal 6 3 2 2 5 3 2" xfId="19838"/>
    <cellStyle name="Normal 6 3 2 2 5 4" xfId="19835"/>
    <cellStyle name="Normal 6 3 2 2 6" xfId="2706"/>
    <cellStyle name="Normal 6 3 2 2 6 2" xfId="5348"/>
    <cellStyle name="Normal 6 3 2 2 6 2 2" xfId="10629"/>
    <cellStyle name="Normal 6 3 2 2 6 2 2 2" xfId="19841"/>
    <cellStyle name="Normal 6 3 2 2 6 2 3" xfId="19840"/>
    <cellStyle name="Normal 6 3 2 2 6 3" xfId="7988"/>
    <cellStyle name="Normal 6 3 2 2 6 3 2" xfId="19842"/>
    <cellStyle name="Normal 6 3 2 2 6 4" xfId="19839"/>
    <cellStyle name="Normal 6 3 2 2 7" xfId="2883"/>
    <cellStyle name="Normal 6 3 2 2 7 2" xfId="8165"/>
    <cellStyle name="Normal 6 3 2 2 7 2 2" xfId="19844"/>
    <cellStyle name="Normal 6 3 2 2 7 3" xfId="19843"/>
    <cellStyle name="Normal 6 3 2 2 8" xfId="5524"/>
    <cellStyle name="Normal 6 3 2 2 8 2" xfId="19845"/>
    <cellStyle name="Normal 6 3 2 2 9" xfId="19786"/>
    <cellStyle name="Normal 6 3 2 3" xfId="334"/>
    <cellStyle name="Normal 6 3 2 3 2" xfId="683"/>
    <cellStyle name="Normal 6 3 2 3 2 2" xfId="1915"/>
    <cellStyle name="Normal 6 3 2 3 2 2 2" xfId="4557"/>
    <cellStyle name="Normal 6 3 2 3 2 2 2 2" xfId="9838"/>
    <cellStyle name="Normal 6 3 2 3 2 2 2 2 2" xfId="19850"/>
    <cellStyle name="Normal 6 3 2 3 2 2 2 3" xfId="19849"/>
    <cellStyle name="Normal 6 3 2 3 2 2 3" xfId="7197"/>
    <cellStyle name="Normal 6 3 2 3 2 2 3 2" xfId="19851"/>
    <cellStyle name="Normal 6 3 2 3 2 2 4" xfId="19848"/>
    <cellStyle name="Normal 6 3 2 3 2 3" xfId="3325"/>
    <cellStyle name="Normal 6 3 2 3 2 3 2" xfId="8606"/>
    <cellStyle name="Normal 6 3 2 3 2 3 2 2" xfId="19853"/>
    <cellStyle name="Normal 6 3 2 3 2 3 3" xfId="19852"/>
    <cellStyle name="Normal 6 3 2 3 2 4" xfId="5965"/>
    <cellStyle name="Normal 6 3 2 3 2 4 2" xfId="19854"/>
    <cellStyle name="Normal 6 3 2 3 2 5" xfId="19847"/>
    <cellStyle name="Normal 6 3 2 3 3" xfId="1035"/>
    <cellStyle name="Normal 6 3 2 3 3 2" xfId="2267"/>
    <cellStyle name="Normal 6 3 2 3 3 2 2" xfId="4909"/>
    <cellStyle name="Normal 6 3 2 3 3 2 2 2" xfId="10190"/>
    <cellStyle name="Normal 6 3 2 3 3 2 2 2 2" xfId="19858"/>
    <cellStyle name="Normal 6 3 2 3 3 2 2 3" xfId="19857"/>
    <cellStyle name="Normal 6 3 2 3 3 2 3" xfId="7549"/>
    <cellStyle name="Normal 6 3 2 3 3 2 3 2" xfId="19859"/>
    <cellStyle name="Normal 6 3 2 3 3 2 4" xfId="19856"/>
    <cellStyle name="Normal 6 3 2 3 3 3" xfId="3677"/>
    <cellStyle name="Normal 6 3 2 3 3 3 2" xfId="8958"/>
    <cellStyle name="Normal 6 3 2 3 3 3 2 2" xfId="19861"/>
    <cellStyle name="Normal 6 3 2 3 3 3 3" xfId="19860"/>
    <cellStyle name="Normal 6 3 2 3 3 4" xfId="6317"/>
    <cellStyle name="Normal 6 3 2 3 3 4 2" xfId="19862"/>
    <cellStyle name="Normal 6 3 2 3 3 5" xfId="19855"/>
    <cellStyle name="Normal 6 3 2 3 4" xfId="1563"/>
    <cellStyle name="Normal 6 3 2 3 4 2" xfId="4205"/>
    <cellStyle name="Normal 6 3 2 3 4 2 2" xfId="9486"/>
    <cellStyle name="Normal 6 3 2 3 4 2 2 2" xfId="19865"/>
    <cellStyle name="Normal 6 3 2 3 4 2 3" xfId="19864"/>
    <cellStyle name="Normal 6 3 2 3 4 3" xfId="6845"/>
    <cellStyle name="Normal 6 3 2 3 4 3 2" xfId="19866"/>
    <cellStyle name="Normal 6 3 2 3 4 4" xfId="19863"/>
    <cellStyle name="Normal 6 3 2 3 5" xfId="2972"/>
    <cellStyle name="Normal 6 3 2 3 5 2" xfId="8254"/>
    <cellStyle name="Normal 6 3 2 3 5 2 2" xfId="19868"/>
    <cellStyle name="Normal 6 3 2 3 5 3" xfId="19867"/>
    <cellStyle name="Normal 6 3 2 3 6" xfId="5613"/>
    <cellStyle name="Normal 6 3 2 3 6 2" xfId="19869"/>
    <cellStyle name="Normal 6 3 2 3 7" xfId="19846"/>
    <cellStyle name="Normal 6 3 2 4" xfId="508"/>
    <cellStyle name="Normal 6 3 2 4 2" xfId="1211"/>
    <cellStyle name="Normal 6 3 2 4 2 2" xfId="2443"/>
    <cellStyle name="Normal 6 3 2 4 2 2 2" xfId="5085"/>
    <cellStyle name="Normal 6 3 2 4 2 2 2 2" xfId="10366"/>
    <cellStyle name="Normal 6 3 2 4 2 2 2 2 2" xfId="19874"/>
    <cellStyle name="Normal 6 3 2 4 2 2 2 3" xfId="19873"/>
    <cellStyle name="Normal 6 3 2 4 2 2 3" xfId="7725"/>
    <cellStyle name="Normal 6 3 2 4 2 2 3 2" xfId="19875"/>
    <cellStyle name="Normal 6 3 2 4 2 2 4" xfId="19872"/>
    <cellStyle name="Normal 6 3 2 4 2 3" xfId="3853"/>
    <cellStyle name="Normal 6 3 2 4 2 3 2" xfId="9134"/>
    <cellStyle name="Normal 6 3 2 4 2 3 2 2" xfId="19877"/>
    <cellStyle name="Normal 6 3 2 4 2 3 3" xfId="19876"/>
    <cellStyle name="Normal 6 3 2 4 2 4" xfId="6493"/>
    <cellStyle name="Normal 6 3 2 4 2 4 2" xfId="19878"/>
    <cellStyle name="Normal 6 3 2 4 2 5" xfId="19871"/>
    <cellStyle name="Normal 6 3 2 4 3" xfId="1739"/>
    <cellStyle name="Normal 6 3 2 4 3 2" xfId="4381"/>
    <cellStyle name="Normal 6 3 2 4 3 2 2" xfId="9662"/>
    <cellStyle name="Normal 6 3 2 4 3 2 2 2" xfId="19881"/>
    <cellStyle name="Normal 6 3 2 4 3 2 3" xfId="19880"/>
    <cellStyle name="Normal 6 3 2 4 3 3" xfId="7021"/>
    <cellStyle name="Normal 6 3 2 4 3 3 2" xfId="19882"/>
    <cellStyle name="Normal 6 3 2 4 3 4" xfId="19879"/>
    <cellStyle name="Normal 6 3 2 4 4" xfId="3148"/>
    <cellStyle name="Normal 6 3 2 4 4 2" xfId="8430"/>
    <cellStyle name="Normal 6 3 2 4 4 2 2" xfId="19884"/>
    <cellStyle name="Normal 6 3 2 4 4 3" xfId="19883"/>
    <cellStyle name="Normal 6 3 2 4 5" xfId="5789"/>
    <cellStyle name="Normal 6 3 2 4 5 2" xfId="19885"/>
    <cellStyle name="Normal 6 3 2 4 6" xfId="19870"/>
    <cellStyle name="Normal 6 3 2 5" xfId="859"/>
    <cellStyle name="Normal 6 3 2 5 2" xfId="2091"/>
    <cellStyle name="Normal 6 3 2 5 2 2" xfId="4733"/>
    <cellStyle name="Normal 6 3 2 5 2 2 2" xfId="10014"/>
    <cellStyle name="Normal 6 3 2 5 2 2 2 2" xfId="19889"/>
    <cellStyle name="Normal 6 3 2 5 2 2 3" xfId="19888"/>
    <cellStyle name="Normal 6 3 2 5 2 3" xfId="7373"/>
    <cellStyle name="Normal 6 3 2 5 2 3 2" xfId="19890"/>
    <cellStyle name="Normal 6 3 2 5 2 4" xfId="19887"/>
    <cellStyle name="Normal 6 3 2 5 3" xfId="3501"/>
    <cellStyle name="Normal 6 3 2 5 3 2" xfId="8782"/>
    <cellStyle name="Normal 6 3 2 5 3 2 2" xfId="19892"/>
    <cellStyle name="Normal 6 3 2 5 3 3" xfId="19891"/>
    <cellStyle name="Normal 6 3 2 5 4" xfId="6141"/>
    <cellStyle name="Normal 6 3 2 5 4 2" xfId="19893"/>
    <cellStyle name="Normal 6 3 2 5 5" xfId="19886"/>
    <cellStyle name="Normal 6 3 2 6" xfId="1387"/>
    <cellStyle name="Normal 6 3 2 6 2" xfId="4029"/>
    <cellStyle name="Normal 6 3 2 6 2 2" xfId="9310"/>
    <cellStyle name="Normal 6 3 2 6 2 2 2" xfId="19896"/>
    <cellStyle name="Normal 6 3 2 6 2 3" xfId="19895"/>
    <cellStyle name="Normal 6 3 2 6 3" xfId="6669"/>
    <cellStyle name="Normal 6 3 2 6 3 2" xfId="19897"/>
    <cellStyle name="Normal 6 3 2 6 4" xfId="19894"/>
    <cellStyle name="Normal 6 3 2 7" xfId="2619"/>
    <cellStyle name="Normal 6 3 2 7 2" xfId="5261"/>
    <cellStyle name="Normal 6 3 2 7 2 2" xfId="10542"/>
    <cellStyle name="Normal 6 3 2 7 2 2 2" xfId="19900"/>
    <cellStyle name="Normal 6 3 2 7 2 3" xfId="19899"/>
    <cellStyle name="Normal 6 3 2 7 3" xfId="7901"/>
    <cellStyle name="Normal 6 3 2 7 3 2" xfId="19901"/>
    <cellStyle name="Normal 6 3 2 7 4" xfId="19898"/>
    <cellStyle name="Normal 6 3 2 8" xfId="2796"/>
    <cellStyle name="Normal 6 3 2 8 2" xfId="8078"/>
    <cellStyle name="Normal 6 3 2 8 2 2" xfId="19903"/>
    <cellStyle name="Normal 6 3 2 8 3" xfId="19902"/>
    <cellStyle name="Normal 6 3 2 9" xfId="5437"/>
    <cellStyle name="Normal 6 3 2 9 2" xfId="19904"/>
    <cellStyle name="Normal 6 3 3" xfId="156"/>
    <cellStyle name="Normal 6 3 3 2" xfId="19905"/>
    <cellStyle name="Normal 6 3 4" xfId="70"/>
    <cellStyle name="Normal 6 3 4 10" xfId="19906"/>
    <cellStyle name="Normal 6 3 4 2" xfId="259"/>
    <cellStyle name="Normal 6 3 4 2 2" xfId="734"/>
    <cellStyle name="Normal 6 3 4 2 2 2" xfId="1966"/>
    <cellStyle name="Normal 6 3 4 2 2 2 2" xfId="4608"/>
    <cellStyle name="Normal 6 3 4 2 2 2 2 2" xfId="9889"/>
    <cellStyle name="Normal 6 3 4 2 2 2 2 2 2" xfId="19911"/>
    <cellStyle name="Normal 6 3 4 2 2 2 2 3" xfId="19910"/>
    <cellStyle name="Normal 6 3 4 2 2 2 3" xfId="7248"/>
    <cellStyle name="Normal 6 3 4 2 2 2 3 2" xfId="19912"/>
    <cellStyle name="Normal 6 3 4 2 2 2 4" xfId="19909"/>
    <cellStyle name="Normal 6 3 4 2 2 3" xfId="3376"/>
    <cellStyle name="Normal 6 3 4 2 2 3 2" xfId="8657"/>
    <cellStyle name="Normal 6 3 4 2 2 3 2 2" xfId="19914"/>
    <cellStyle name="Normal 6 3 4 2 2 3 3" xfId="19913"/>
    <cellStyle name="Normal 6 3 4 2 2 4" xfId="6016"/>
    <cellStyle name="Normal 6 3 4 2 2 4 2" xfId="19915"/>
    <cellStyle name="Normal 6 3 4 2 2 5" xfId="19908"/>
    <cellStyle name="Normal 6 3 4 2 3" xfId="1086"/>
    <cellStyle name="Normal 6 3 4 2 3 2" xfId="2318"/>
    <cellStyle name="Normal 6 3 4 2 3 2 2" xfId="4960"/>
    <cellStyle name="Normal 6 3 4 2 3 2 2 2" xfId="10241"/>
    <cellStyle name="Normal 6 3 4 2 3 2 2 2 2" xfId="19919"/>
    <cellStyle name="Normal 6 3 4 2 3 2 2 3" xfId="19918"/>
    <cellStyle name="Normal 6 3 4 2 3 2 3" xfId="7600"/>
    <cellStyle name="Normal 6 3 4 2 3 2 3 2" xfId="19920"/>
    <cellStyle name="Normal 6 3 4 2 3 2 4" xfId="19917"/>
    <cellStyle name="Normal 6 3 4 2 3 3" xfId="3728"/>
    <cellStyle name="Normal 6 3 4 2 3 3 2" xfId="9009"/>
    <cellStyle name="Normal 6 3 4 2 3 3 2 2" xfId="19922"/>
    <cellStyle name="Normal 6 3 4 2 3 3 3" xfId="19921"/>
    <cellStyle name="Normal 6 3 4 2 3 4" xfId="6368"/>
    <cellStyle name="Normal 6 3 4 2 3 4 2" xfId="19923"/>
    <cellStyle name="Normal 6 3 4 2 3 5" xfId="19916"/>
    <cellStyle name="Normal 6 3 4 2 4" xfId="1614"/>
    <cellStyle name="Normal 6 3 4 2 4 2" xfId="4256"/>
    <cellStyle name="Normal 6 3 4 2 4 2 2" xfId="9537"/>
    <cellStyle name="Normal 6 3 4 2 4 2 2 2" xfId="19926"/>
    <cellStyle name="Normal 6 3 4 2 4 2 3" xfId="19925"/>
    <cellStyle name="Normal 6 3 4 2 4 3" xfId="6896"/>
    <cellStyle name="Normal 6 3 4 2 4 3 2" xfId="19927"/>
    <cellStyle name="Normal 6 3 4 2 4 4" xfId="19924"/>
    <cellStyle name="Normal 6 3 4 2 5" xfId="3023"/>
    <cellStyle name="Normal 6 3 4 2 5 2" xfId="8305"/>
    <cellStyle name="Normal 6 3 4 2 5 2 2" xfId="19929"/>
    <cellStyle name="Normal 6 3 4 2 5 3" xfId="19928"/>
    <cellStyle name="Normal 6 3 4 2 6" xfId="5664"/>
    <cellStyle name="Normal 6 3 4 2 6 2" xfId="19930"/>
    <cellStyle name="Normal 6 3 4 2 7" xfId="385"/>
    <cellStyle name="Normal 6 3 4 2 7 2" xfId="19931"/>
    <cellStyle name="Normal 6 3 4 2 8" xfId="19907"/>
    <cellStyle name="Normal 6 3 4 3" xfId="201"/>
    <cellStyle name="Normal 6 3 4 3 2" xfId="1262"/>
    <cellStyle name="Normal 6 3 4 3 2 2" xfId="2494"/>
    <cellStyle name="Normal 6 3 4 3 2 2 2" xfId="5136"/>
    <cellStyle name="Normal 6 3 4 3 2 2 2 2" xfId="10417"/>
    <cellStyle name="Normal 6 3 4 3 2 2 2 2 2" xfId="19936"/>
    <cellStyle name="Normal 6 3 4 3 2 2 2 3" xfId="19935"/>
    <cellStyle name="Normal 6 3 4 3 2 2 3" xfId="7776"/>
    <cellStyle name="Normal 6 3 4 3 2 2 3 2" xfId="19937"/>
    <cellStyle name="Normal 6 3 4 3 2 2 4" xfId="19934"/>
    <cellStyle name="Normal 6 3 4 3 2 3" xfId="3904"/>
    <cellStyle name="Normal 6 3 4 3 2 3 2" xfId="9185"/>
    <cellStyle name="Normal 6 3 4 3 2 3 2 2" xfId="19939"/>
    <cellStyle name="Normal 6 3 4 3 2 3 3" xfId="19938"/>
    <cellStyle name="Normal 6 3 4 3 2 4" xfId="6544"/>
    <cellStyle name="Normal 6 3 4 3 2 4 2" xfId="19940"/>
    <cellStyle name="Normal 6 3 4 3 2 5" xfId="19933"/>
    <cellStyle name="Normal 6 3 4 3 3" xfId="1790"/>
    <cellStyle name="Normal 6 3 4 3 3 2" xfId="4432"/>
    <cellStyle name="Normal 6 3 4 3 3 2 2" xfId="9713"/>
    <cellStyle name="Normal 6 3 4 3 3 2 2 2" xfId="19943"/>
    <cellStyle name="Normal 6 3 4 3 3 2 3" xfId="19942"/>
    <cellStyle name="Normal 6 3 4 3 3 3" xfId="7072"/>
    <cellStyle name="Normal 6 3 4 3 3 3 2" xfId="19944"/>
    <cellStyle name="Normal 6 3 4 3 3 4" xfId="19941"/>
    <cellStyle name="Normal 6 3 4 3 4" xfId="3199"/>
    <cellStyle name="Normal 6 3 4 3 4 2" xfId="8481"/>
    <cellStyle name="Normal 6 3 4 3 4 2 2" xfId="19946"/>
    <cellStyle name="Normal 6 3 4 3 4 3" xfId="19945"/>
    <cellStyle name="Normal 6 3 4 3 5" xfId="5840"/>
    <cellStyle name="Normal 6 3 4 3 5 2" xfId="19947"/>
    <cellStyle name="Normal 6 3 4 3 6" xfId="19932"/>
    <cellStyle name="Normal 6 3 4 4" xfId="910"/>
    <cellStyle name="Normal 6 3 4 4 2" xfId="2142"/>
    <cellStyle name="Normal 6 3 4 4 2 2" xfId="4784"/>
    <cellStyle name="Normal 6 3 4 4 2 2 2" xfId="10065"/>
    <cellStyle name="Normal 6 3 4 4 2 2 2 2" xfId="19951"/>
    <cellStyle name="Normal 6 3 4 4 2 2 3" xfId="19950"/>
    <cellStyle name="Normal 6 3 4 4 2 3" xfId="7424"/>
    <cellStyle name="Normal 6 3 4 4 2 3 2" xfId="19952"/>
    <cellStyle name="Normal 6 3 4 4 2 4" xfId="19949"/>
    <cellStyle name="Normal 6 3 4 4 3" xfId="3552"/>
    <cellStyle name="Normal 6 3 4 4 3 2" xfId="8833"/>
    <cellStyle name="Normal 6 3 4 4 3 2 2" xfId="19954"/>
    <cellStyle name="Normal 6 3 4 4 3 3" xfId="19953"/>
    <cellStyle name="Normal 6 3 4 4 4" xfId="6192"/>
    <cellStyle name="Normal 6 3 4 4 4 2" xfId="19955"/>
    <cellStyle name="Normal 6 3 4 4 5" xfId="19948"/>
    <cellStyle name="Normal 6 3 4 5" xfId="1438"/>
    <cellStyle name="Normal 6 3 4 5 2" xfId="4080"/>
    <cellStyle name="Normal 6 3 4 5 2 2" xfId="9361"/>
    <cellStyle name="Normal 6 3 4 5 2 2 2" xfId="19958"/>
    <cellStyle name="Normal 6 3 4 5 2 3" xfId="19957"/>
    <cellStyle name="Normal 6 3 4 5 3" xfId="6720"/>
    <cellStyle name="Normal 6 3 4 5 3 2" xfId="19959"/>
    <cellStyle name="Normal 6 3 4 5 4" xfId="19956"/>
    <cellStyle name="Normal 6 3 4 6" xfId="2670"/>
    <cellStyle name="Normal 6 3 4 6 2" xfId="5312"/>
    <cellStyle name="Normal 6 3 4 6 2 2" xfId="10593"/>
    <cellStyle name="Normal 6 3 4 6 2 2 2" xfId="19962"/>
    <cellStyle name="Normal 6 3 4 6 2 3" xfId="19961"/>
    <cellStyle name="Normal 6 3 4 6 3" xfId="7952"/>
    <cellStyle name="Normal 6 3 4 6 3 2" xfId="19963"/>
    <cellStyle name="Normal 6 3 4 6 4" xfId="19960"/>
    <cellStyle name="Normal 6 3 4 7" xfId="2847"/>
    <cellStyle name="Normal 6 3 4 7 2" xfId="8129"/>
    <cellStyle name="Normal 6 3 4 7 2 2" xfId="19965"/>
    <cellStyle name="Normal 6 3 4 7 3" xfId="19964"/>
    <cellStyle name="Normal 6 3 4 8" xfId="5488"/>
    <cellStyle name="Normal 6 3 4 8 2" xfId="19966"/>
    <cellStyle name="Normal 6 3 4 9" xfId="10659"/>
    <cellStyle name="Normal 6 3 4 9 2" xfId="19967"/>
    <cellStyle name="Normal 6 3 5" xfId="296"/>
    <cellStyle name="Normal 6 3 5 2" xfId="645"/>
    <cellStyle name="Normal 6 3 5 2 2" xfId="1877"/>
    <cellStyle name="Normal 6 3 5 2 2 2" xfId="4519"/>
    <cellStyle name="Normal 6 3 5 2 2 2 2" xfId="9800"/>
    <cellStyle name="Normal 6 3 5 2 2 2 2 2" xfId="19972"/>
    <cellStyle name="Normal 6 3 5 2 2 2 3" xfId="19971"/>
    <cellStyle name="Normal 6 3 5 2 2 3" xfId="7159"/>
    <cellStyle name="Normal 6 3 5 2 2 3 2" xfId="19973"/>
    <cellStyle name="Normal 6 3 5 2 2 4" xfId="19970"/>
    <cellStyle name="Normal 6 3 5 2 3" xfId="3287"/>
    <cellStyle name="Normal 6 3 5 2 3 2" xfId="8568"/>
    <cellStyle name="Normal 6 3 5 2 3 2 2" xfId="19975"/>
    <cellStyle name="Normal 6 3 5 2 3 3" xfId="19974"/>
    <cellStyle name="Normal 6 3 5 2 4" xfId="5927"/>
    <cellStyle name="Normal 6 3 5 2 4 2" xfId="19976"/>
    <cellStyle name="Normal 6 3 5 2 5" xfId="19969"/>
    <cellStyle name="Normal 6 3 5 3" xfId="997"/>
    <cellStyle name="Normal 6 3 5 3 2" xfId="2229"/>
    <cellStyle name="Normal 6 3 5 3 2 2" xfId="4871"/>
    <cellStyle name="Normal 6 3 5 3 2 2 2" xfId="10152"/>
    <cellStyle name="Normal 6 3 5 3 2 2 2 2" xfId="19980"/>
    <cellStyle name="Normal 6 3 5 3 2 2 3" xfId="19979"/>
    <cellStyle name="Normal 6 3 5 3 2 3" xfId="7511"/>
    <cellStyle name="Normal 6 3 5 3 2 3 2" xfId="19981"/>
    <cellStyle name="Normal 6 3 5 3 2 4" xfId="19978"/>
    <cellStyle name="Normal 6 3 5 3 3" xfId="3639"/>
    <cellStyle name="Normal 6 3 5 3 3 2" xfId="8920"/>
    <cellStyle name="Normal 6 3 5 3 3 2 2" xfId="19983"/>
    <cellStyle name="Normal 6 3 5 3 3 3" xfId="19982"/>
    <cellStyle name="Normal 6 3 5 3 4" xfId="6279"/>
    <cellStyle name="Normal 6 3 5 3 4 2" xfId="19984"/>
    <cellStyle name="Normal 6 3 5 3 5" xfId="19977"/>
    <cellStyle name="Normal 6 3 5 4" xfId="1525"/>
    <cellStyle name="Normal 6 3 5 4 2" xfId="4167"/>
    <cellStyle name="Normal 6 3 5 4 2 2" xfId="9448"/>
    <cellStyle name="Normal 6 3 5 4 2 2 2" xfId="19987"/>
    <cellStyle name="Normal 6 3 5 4 2 3" xfId="19986"/>
    <cellStyle name="Normal 6 3 5 4 3" xfId="6807"/>
    <cellStyle name="Normal 6 3 5 4 3 2" xfId="19988"/>
    <cellStyle name="Normal 6 3 5 4 4" xfId="19985"/>
    <cellStyle name="Normal 6 3 5 5" xfId="2934"/>
    <cellStyle name="Normal 6 3 5 5 2" xfId="8216"/>
    <cellStyle name="Normal 6 3 5 5 2 2" xfId="19990"/>
    <cellStyle name="Normal 6 3 5 5 3" xfId="19989"/>
    <cellStyle name="Normal 6 3 5 6" xfId="5575"/>
    <cellStyle name="Normal 6 3 5 6 2" xfId="19991"/>
    <cellStyle name="Normal 6 3 5 7" xfId="19968"/>
    <cellStyle name="Normal 6 3 6" xfId="474"/>
    <cellStyle name="Normal 6 3 6 2" xfId="1175"/>
    <cellStyle name="Normal 6 3 6 2 2" xfId="2407"/>
    <cellStyle name="Normal 6 3 6 2 2 2" xfId="5049"/>
    <cellStyle name="Normal 6 3 6 2 2 2 2" xfId="10330"/>
    <cellStyle name="Normal 6 3 6 2 2 2 2 2" xfId="19996"/>
    <cellStyle name="Normal 6 3 6 2 2 2 3" xfId="19995"/>
    <cellStyle name="Normal 6 3 6 2 2 3" xfId="7689"/>
    <cellStyle name="Normal 6 3 6 2 2 3 2" xfId="19997"/>
    <cellStyle name="Normal 6 3 6 2 2 4" xfId="19994"/>
    <cellStyle name="Normal 6 3 6 2 3" xfId="3817"/>
    <cellStyle name="Normal 6 3 6 2 3 2" xfId="9098"/>
    <cellStyle name="Normal 6 3 6 2 3 2 2" xfId="19999"/>
    <cellStyle name="Normal 6 3 6 2 3 3" xfId="19998"/>
    <cellStyle name="Normal 6 3 6 2 4" xfId="6457"/>
    <cellStyle name="Normal 6 3 6 2 4 2" xfId="20000"/>
    <cellStyle name="Normal 6 3 6 2 5" xfId="19993"/>
    <cellStyle name="Normal 6 3 6 3" xfId="1703"/>
    <cellStyle name="Normal 6 3 6 3 2" xfId="4345"/>
    <cellStyle name="Normal 6 3 6 3 2 2" xfId="9626"/>
    <cellStyle name="Normal 6 3 6 3 2 2 2" xfId="20003"/>
    <cellStyle name="Normal 6 3 6 3 2 3" xfId="20002"/>
    <cellStyle name="Normal 6 3 6 3 3" xfId="6985"/>
    <cellStyle name="Normal 6 3 6 3 3 2" xfId="20004"/>
    <cellStyle name="Normal 6 3 6 3 4" xfId="20001"/>
    <cellStyle name="Normal 6 3 6 4" xfId="3112"/>
    <cellStyle name="Normal 6 3 6 4 2" xfId="8394"/>
    <cellStyle name="Normal 6 3 6 4 2 2" xfId="20006"/>
    <cellStyle name="Normal 6 3 6 4 3" xfId="20005"/>
    <cellStyle name="Normal 6 3 6 5" xfId="5753"/>
    <cellStyle name="Normal 6 3 6 5 2" xfId="20007"/>
    <cellStyle name="Normal 6 3 6 6" xfId="19992"/>
    <cellStyle name="Normal 6 3 7" xfId="823"/>
    <cellStyle name="Normal 6 3 7 2" xfId="2055"/>
    <cellStyle name="Normal 6 3 7 2 2" xfId="4697"/>
    <cellStyle name="Normal 6 3 7 2 2 2" xfId="9978"/>
    <cellStyle name="Normal 6 3 7 2 2 2 2" xfId="20011"/>
    <cellStyle name="Normal 6 3 7 2 2 3" xfId="20010"/>
    <cellStyle name="Normal 6 3 7 2 3" xfId="7337"/>
    <cellStyle name="Normal 6 3 7 2 3 2" xfId="20012"/>
    <cellStyle name="Normal 6 3 7 2 4" xfId="20009"/>
    <cellStyle name="Normal 6 3 7 3" xfId="3465"/>
    <cellStyle name="Normal 6 3 7 3 2" xfId="8746"/>
    <cellStyle name="Normal 6 3 7 3 2 2" xfId="20014"/>
    <cellStyle name="Normal 6 3 7 3 3" xfId="20013"/>
    <cellStyle name="Normal 6 3 7 4" xfId="6105"/>
    <cellStyle name="Normal 6 3 7 4 2" xfId="20015"/>
    <cellStyle name="Normal 6 3 7 5" xfId="20008"/>
    <cellStyle name="Normal 6 3 8" xfId="1349"/>
    <cellStyle name="Normal 6 3 8 2" xfId="3991"/>
    <cellStyle name="Normal 6 3 8 2 2" xfId="9272"/>
    <cellStyle name="Normal 6 3 8 2 2 2" xfId="20018"/>
    <cellStyle name="Normal 6 3 8 2 3" xfId="20017"/>
    <cellStyle name="Normal 6 3 8 3" xfId="6631"/>
    <cellStyle name="Normal 6 3 8 3 2" xfId="20019"/>
    <cellStyle name="Normal 6 3 8 4" xfId="20016"/>
    <cellStyle name="Normal 6 3 9" xfId="2581"/>
    <cellStyle name="Normal 6 3 9 2" xfId="5223"/>
    <cellStyle name="Normal 6 3 9 2 2" xfId="10504"/>
    <cellStyle name="Normal 6 3 9 2 2 2" xfId="20022"/>
    <cellStyle name="Normal 6 3 9 2 3" xfId="20021"/>
    <cellStyle name="Normal 6 3 9 3" xfId="7863"/>
    <cellStyle name="Normal 6 3 9 3 2" xfId="20023"/>
    <cellStyle name="Normal 6 3 9 4" xfId="20020"/>
    <cellStyle name="Normal 6 4" xfId="132"/>
    <cellStyle name="Normal 6 4 10" xfId="20024"/>
    <cellStyle name="Normal 6 4 2" xfId="215"/>
    <cellStyle name="Normal 6 4 2 2" xfId="399"/>
    <cellStyle name="Normal 6 4 2 2 2" xfId="748"/>
    <cellStyle name="Normal 6 4 2 2 2 2" xfId="1980"/>
    <cellStyle name="Normal 6 4 2 2 2 2 2" xfId="4622"/>
    <cellStyle name="Normal 6 4 2 2 2 2 2 2" xfId="9903"/>
    <cellStyle name="Normal 6 4 2 2 2 2 2 2 2" xfId="20030"/>
    <cellStyle name="Normal 6 4 2 2 2 2 2 3" xfId="20029"/>
    <cellStyle name="Normal 6 4 2 2 2 2 3" xfId="7262"/>
    <cellStyle name="Normal 6 4 2 2 2 2 3 2" xfId="20031"/>
    <cellStyle name="Normal 6 4 2 2 2 2 4" xfId="20028"/>
    <cellStyle name="Normal 6 4 2 2 2 3" xfId="3390"/>
    <cellStyle name="Normal 6 4 2 2 2 3 2" xfId="8671"/>
    <cellStyle name="Normal 6 4 2 2 2 3 2 2" xfId="20033"/>
    <cellStyle name="Normal 6 4 2 2 2 3 3" xfId="20032"/>
    <cellStyle name="Normal 6 4 2 2 2 4" xfId="6030"/>
    <cellStyle name="Normal 6 4 2 2 2 4 2" xfId="20034"/>
    <cellStyle name="Normal 6 4 2 2 2 5" xfId="20027"/>
    <cellStyle name="Normal 6 4 2 2 3" xfId="1100"/>
    <cellStyle name="Normal 6 4 2 2 3 2" xfId="2332"/>
    <cellStyle name="Normal 6 4 2 2 3 2 2" xfId="4974"/>
    <cellStyle name="Normal 6 4 2 2 3 2 2 2" xfId="10255"/>
    <cellStyle name="Normal 6 4 2 2 3 2 2 2 2" xfId="20038"/>
    <cellStyle name="Normal 6 4 2 2 3 2 2 3" xfId="20037"/>
    <cellStyle name="Normal 6 4 2 2 3 2 3" xfId="7614"/>
    <cellStyle name="Normal 6 4 2 2 3 2 3 2" xfId="20039"/>
    <cellStyle name="Normal 6 4 2 2 3 2 4" xfId="20036"/>
    <cellStyle name="Normal 6 4 2 2 3 3" xfId="3742"/>
    <cellStyle name="Normal 6 4 2 2 3 3 2" xfId="9023"/>
    <cellStyle name="Normal 6 4 2 2 3 3 2 2" xfId="20041"/>
    <cellStyle name="Normal 6 4 2 2 3 3 3" xfId="20040"/>
    <cellStyle name="Normal 6 4 2 2 3 4" xfId="6382"/>
    <cellStyle name="Normal 6 4 2 2 3 4 2" xfId="20042"/>
    <cellStyle name="Normal 6 4 2 2 3 5" xfId="20035"/>
    <cellStyle name="Normal 6 4 2 2 4" xfId="1628"/>
    <cellStyle name="Normal 6 4 2 2 4 2" xfId="4270"/>
    <cellStyle name="Normal 6 4 2 2 4 2 2" xfId="9551"/>
    <cellStyle name="Normal 6 4 2 2 4 2 2 2" xfId="20045"/>
    <cellStyle name="Normal 6 4 2 2 4 2 3" xfId="20044"/>
    <cellStyle name="Normal 6 4 2 2 4 3" xfId="6910"/>
    <cellStyle name="Normal 6 4 2 2 4 3 2" xfId="20046"/>
    <cellStyle name="Normal 6 4 2 2 4 4" xfId="20043"/>
    <cellStyle name="Normal 6 4 2 2 5" xfId="3037"/>
    <cellStyle name="Normal 6 4 2 2 5 2" xfId="8319"/>
    <cellStyle name="Normal 6 4 2 2 5 2 2" xfId="20048"/>
    <cellStyle name="Normal 6 4 2 2 5 3" xfId="20047"/>
    <cellStyle name="Normal 6 4 2 2 6" xfId="5678"/>
    <cellStyle name="Normal 6 4 2 2 6 2" xfId="20049"/>
    <cellStyle name="Normal 6 4 2 2 7" xfId="20026"/>
    <cellStyle name="Normal 6 4 2 3" xfId="571"/>
    <cellStyle name="Normal 6 4 2 3 2" xfId="1276"/>
    <cellStyle name="Normal 6 4 2 3 2 2" xfId="2508"/>
    <cellStyle name="Normal 6 4 2 3 2 2 2" xfId="5150"/>
    <cellStyle name="Normal 6 4 2 3 2 2 2 2" xfId="10431"/>
    <cellStyle name="Normal 6 4 2 3 2 2 2 2 2" xfId="20054"/>
    <cellStyle name="Normal 6 4 2 3 2 2 2 3" xfId="20053"/>
    <cellStyle name="Normal 6 4 2 3 2 2 3" xfId="7790"/>
    <cellStyle name="Normal 6 4 2 3 2 2 3 2" xfId="20055"/>
    <cellStyle name="Normal 6 4 2 3 2 2 4" xfId="20052"/>
    <cellStyle name="Normal 6 4 2 3 2 3" xfId="3918"/>
    <cellStyle name="Normal 6 4 2 3 2 3 2" xfId="9199"/>
    <cellStyle name="Normal 6 4 2 3 2 3 2 2" xfId="20057"/>
    <cellStyle name="Normal 6 4 2 3 2 3 3" xfId="20056"/>
    <cellStyle name="Normal 6 4 2 3 2 4" xfId="6558"/>
    <cellStyle name="Normal 6 4 2 3 2 4 2" xfId="20058"/>
    <cellStyle name="Normal 6 4 2 3 2 5" xfId="20051"/>
    <cellStyle name="Normal 6 4 2 3 3" xfId="1804"/>
    <cellStyle name="Normal 6 4 2 3 3 2" xfId="4446"/>
    <cellStyle name="Normal 6 4 2 3 3 2 2" xfId="9727"/>
    <cellStyle name="Normal 6 4 2 3 3 2 2 2" xfId="20061"/>
    <cellStyle name="Normal 6 4 2 3 3 2 3" xfId="20060"/>
    <cellStyle name="Normal 6 4 2 3 3 3" xfId="7086"/>
    <cellStyle name="Normal 6 4 2 3 3 3 2" xfId="20062"/>
    <cellStyle name="Normal 6 4 2 3 3 4" xfId="20059"/>
    <cellStyle name="Normal 6 4 2 3 4" xfId="3213"/>
    <cellStyle name="Normal 6 4 2 3 4 2" xfId="8495"/>
    <cellStyle name="Normal 6 4 2 3 4 2 2" xfId="20064"/>
    <cellStyle name="Normal 6 4 2 3 4 3" xfId="20063"/>
    <cellStyle name="Normal 6 4 2 3 5" xfId="5854"/>
    <cellStyle name="Normal 6 4 2 3 5 2" xfId="20065"/>
    <cellStyle name="Normal 6 4 2 3 6" xfId="20050"/>
    <cellStyle name="Normal 6 4 2 4" xfId="924"/>
    <cellStyle name="Normal 6 4 2 4 2" xfId="2156"/>
    <cellStyle name="Normal 6 4 2 4 2 2" xfId="4798"/>
    <cellStyle name="Normal 6 4 2 4 2 2 2" xfId="10079"/>
    <cellStyle name="Normal 6 4 2 4 2 2 2 2" xfId="20069"/>
    <cellStyle name="Normal 6 4 2 4 2 2 3" xfId="20068"/>
    <cellStyle name="Normal 6 4 2 4 2 3" xfId="7438"/>
    <cellStyle name="Normal 6 4 2 4 2 3 2" xfId="20070"/>
    <cellStyle name="Normal 6 4 2 4 2 4" xfId="20067"/>
    <cellStyle name="Normal 6 4 2 4 3" xfId="3566"/>
    <cellStyle name="Normal 6 4 2 4 3 2" xfId="8847"/>
    <cellStyle name="Normal 6 4 2 4 3 2 2" xfId="20072"/>
    <cellStyle name="Normal 6 4 2 4 3 3" xfId="20071"/>
    <cellStyle name="Normal 6 4 2 4 4" xfId="6206"/>
    <cellStyle name="Normal 6 4 2 4 4 2" xfId="20073"/>
    <cellStyle name="Normal 6 4 2 4 5" xfId="20066"/>
    <cellStyle name="Normal 6 4 2 5" xfId="1452"/>
    <cellStyle name="Normal 6 4 2 5 2" xfId="4094"/>
    <cellStyle name="Normal 6 4 2 5 2 2" xfId="9375"/>
    <cellStyle name="Normal 6 4 2 5 2 2 2" xfId="20076"/>
    <cellStyle name="Normal 6 4 2 5 2 3" xfId="20075"/>
    <cellStyle name="Normal 6 4 2 5 3" xfId="6734"/>
    <cellStyle name="Normal 6 4 2 5 3 2" xfId="20077"/>
    <cellStyle name="Normal 6 4 2 5 4" xfId="20074"/>
    <cellStyle name="Normal 6 4 2 6" xfId="2684"/>
    <cellStyle name="Normal 6 4 2 6 2" xfId="5326"/>
    <cellStyle name="Normal 6 4 2 6 2 2" xfId="10607"/>
    <cellStyle name="Normal 6 4 2 6 2 2 2" xfId="20080"/>
    <cellStyle name="Normal 6 4 2 6 2 3" xfId="20079"/>
    <cellStyle name="Normal 6 4 2 6 3" xfId="7966"/>
    <cellStyle name="Normal 6 4 2 6 3 2" xfId="20081"/>
    <cellStyle name="Normal 6 4 2 6 4" xfId="20078"/>
    <cellStyle name="Normal 6 4 2 7" xfId="2861"/>
    <cellStyle name="Normal 6 4 2 7 2" xfId="8143"/>
    <cellStyle name="Normal 6 4 2 7 2 2" xfId="20083"/>
    <cellStyle name="Normal 6 4 2 7 3" xfId="20082"/>
    <cellStyle name="Normal 6 4 2 8" xfId="5502"/>
    <cellStyle name="Normal 6 4 2 8 2" xfId="20084"/>
    <cellStyle name="Normal 6 4 2 9" xfId="20025"/>
    <cellStyle name="Normal 6 4 3" xfId="312"/>
    <cellStyle name="Normal 6 4 3 2" xfId="661"/>
    <cellStyle name="Normal 6 4 3 2 2" xfId="1893"/>
    <cellStyle name="Normal 6 4 3 2 2 2" xfId="4535"/>
    <cellStyle name="Normal 6 4 3 2 2 2 2" xfId="9816"/>
    <cellStyle name="Normal 6 4 3 2 2 2 2 2" xfId="20089"/>
    <cellStyle name="Normal 6 4 3 2 2 2 3" xfId="20088"/>
    <cellStyle name="Normal 6 4 3 2 2 3" xfId="7175"/>
    <cellStyle name="Normal 6 4 3 2 2 3 2" xfId="20090"/>
    <cellStyle name="Normal 6 4 3 2 2 4" xfId="20087"/>
    <cellStyle name="Normal 6 4 3 2 3" xfId="3303"/>
    <cellStyle name="Normal 6 4 3 2 3 2" xfId="8584"/>
    <cellStyle name="Normal 6 4 3 2 3 2 2" xfId="20092"/>
    <cellStyle name="Normal 6 4 3 2 3 3" xfId="20091"/>
    <cellStyle name="Normal 6 4 3 2 4" xfId="5943"/>
    <cellStyle name="Normal 6 4 3 2 4 2" xfId="20093"/>
    <cellStyle name="Normal 6 4 3 2 5" xfId="20086"/>
    <cellStyle name="Normal 6 4 3 3" xfId="1013"/>
    <cellStyle name="Normal 6 4 3 3 2" xfId="2245"/>
    <cellStyle name="Normal 6 4 3 3 2 2" xfId="4887"/>
    <cellStyle name="Normal 6 4 3 3 2 2 2" xfId="10168"/>
    <cellStyle name="Normal 6 4 3 3 2 2 2 2" xfId="20097"/>
    <cellStyle name="Normal 6 4 3 3 2 2 3" xfId="20096"/>
    <cellStyle name="Normal 6 4 3 3 2 3" xfId="7527"/>
    <cellStyle name="Normal 6 4 3 3 2 3 2" xfId="20098"/>
    <cellStyle name="Normal 6 4 3 3 2 4" xfId="20095"/>
    <cellStyle name="Normal 6 4 3 3 3" xfId="3655"/>
    <cellStyle name="Normal 6 4 3 3 3 2" xfId="8936"/>
    <cellStyle name="Normal 6 4 3 3 3 2 2" xfId="20100"/>
    <cellStyle name="Normal 6 4 3 3 3 3" xfId="20099"/>
    <cellStyle name="Normal 6 4 3 3 4" xfId="6295"/>
    <cellStyle name="Normal 6 4 3 3 4 2" xfId="20101"/>
    <cellStyle name="Normal 6 4 3 3 5" xfId="20094"/>
    <cellStyle name="Normal 6 4 3 4" xfId="1541"/>
    <cellStyle name="Normal 6 4 3 4 2" xfId="4183"/>
    <cellStyle name="Normal 6 4 3 4 2 2" xfId="9464"/>
    <cellStyle name="Normal 6 4 3 4 2 2 2" xfId="20104"/>
    <cellStyle name="Normal 6 4 3 4 2 3" xfId="20103"/>
    <cellStyle name="Normal 6 4 3 4 3" xfId="6823"/>
    <cellStyle name="Normal 6 4 3 4 3 2" xfId="20105"/>
    <cellStyle name="Normal 6 4 3 4 4" xfId="20102"/>
    <cellStyle name="Normal 6 4 3 5" xfId="2950"/>
    <cellStyle name="Normal 6 4 3 5 2" xfId="8232"/>
    <cellStyle name="Normal 6 4 3 5 2 2" xfId="20107"/>
    <cellStyle name="Normal 6 4 3 5 3" xfId="20106"/>
    <cellStyle name="Normal 6 4 3 6" xfId="5591"/>
    <cellStyle name="Normal 6 4 3 6 2" xfId="20108"/>
    <cellStyle name="Normal 6 4 3 7" xfId="20085"/>
    <cellStyle name="Normal 6 4 4" xfId="488"/>
    <cellStyle name="Normal 6 4 4 2" xfId="1191"/>
    <cellStyle name="Normal 6 4 4 2 2" xfId="2423"/>
    <cellStyle name="Normal 6 4 4 2 2 2" xfId="5065"/>
    <cellStyle name="Normal 6 4 4 2 2 2 2" xfId="10346"/>
    <cellStyle name="Normal 6 4 4 2 2 2 2 2" xfId="20113"/>
    <cellStyle name="Normal 6 4 4 2 2 2 3" xfId="20112"/>
    <cellStyle name="Normal 6 4 4 2 2 3" xfId="7705"/>
    <cellStyle name="Normal 6 4 4 2 2 3 2" xfId="20114"/>
    <cellStyle name="Normal 6 4 4 2 2 4" xfId="20111"/>
    <cellStyle name="Normal 6 4 4 2 3" xfId="3833"/>
    <cellStyle name="Normal 6 4 4 2 3 2" xfId="9114"/>
    <cellStyle name="Normal 6 4 4 2 3 2 2" xfId="20116"/>
    <cellStyle name="Normal 6 4 4 2 3 3" xfId="20115"/>
    <cellStyle name="Normal 6 4 4 2 4" xfId="6473"/>
    <cellStyle name="Normal 6 4 4 2 4 2" xfId="20117"/>
    <cellStyle name="Normal 6 4 4 2 5" xfId="20110"/>
    <cellStyle name="Normal 6 4 4 3" xfId="1719"/>
    <cellStyle name="Normal 6 4 4 3 2" xfId="4361"/>
    <cellStyle name="Normal 6 4 4 3 2 2" xfId="9642"/>
    <cellStyle name="Normal 6 4 4 3 2 2 2" xfId="20120"/>
    <cellStyle name="Normal 6 4 4 3 2 3" xfId="20119"/>
    <cellStyle name="Normal 6 4 4 3 3" xfId="7001"/>
    <cellStyle name="Normal 6 4 4 3 3 2" xfId="20121"/>
    <cellStyle name="Normal 6 4 4 3 4" xfId="20118"/>
    <cellStyle name="Normal 6 4 4 4" xfId="3128"/>
    <cellStyle name="Normal 6 4 4 4 2" xfId="8410"/>
    <cellStyle name="Normal 6 4 4 4 2 2" xfId="20123"/>
    <cellStyle name="Normal 6 4 4 4 3" xfId="20122"/>
    <cellStyle name="Normal 6 4 4 5" xfId="5769"/>
    <cellStyle name="Normal 6 4 4 5 2" xfId="20124"/>
    <cellStyle name="Normal 6 4 4 6" xfId="20109"/>
    <cellStyle name="Normal 6 4 5" xfId="839"/>
    <cellStyle name="Normal 6 4 5 2" xfId="2071"/>
    <cellStyle name="Normal 6 4 5 2 2" xfId="4713"/>
    <cellStyle name="Normal 6 4 5 2 2 2" xfId="9994"/>
    <cellStyle name="Normal 6 4 5 2 2 2 2" xfId="20128"/>
    <cellStyle name="Normal 6 4 5 2 2 3" xfId="20127"/>
    <cellStyle name="Normal 6 4 5 2 3" xfId="7353"/>
    <cellStyle name="Normal 6 4 5 2 3 2" xfId="20129"/>
    <cellStyle name="Normal 6 4 5 2 4" xfId="20126"/>
    <cellStyle name="Normal 6 4 5 3" xfId="3481"/>
    <cellStyle name="Normal 6 4 5 3 2" xfId="8762"/>
    <cellStyle name="Normal 6 4 5 3 2 2" xfId="20131"/>
    <cellStyle name="Normal 6 4 5 3 3" xfId="20130"/>
    <cellStyle name="Normal 6 4 5 4" xfId="6121"/>
    <cellStyle name="Normal 6 4 5 4 2" xfId="20132"/>
    <cellStyle name="Normal 6 4 5 5" xfId="20125"/>
    <cellStyle name="Normal 6 4 6" xfId="1365"/>
    <cellStyle name="Normal 6 4 6 2" xfId="4007"/>
    <cellStyle name="Normal 6 4 6 2 2" xfId="9288"/>
    <cellStyle name="Normal 6 4 6 2 2 2" xfId="20135"/>
    <cellStyle name="Normal 6 4 6 2 3" xfId="20134"/>
    <cellStyle name="Normal 6 4 6 3" xfId="6647"/>
    <cellStyle name="Normal 6 4 6 3 2" xfId="20136"/>
    <cellStyle name="Normal 6 4 6 4" xfId="20133"/>
    <cellStyle name="Normal 6 4 7" xfId="2597"/>
    <cellStyle name="Normal 6 4 7 2" xfId="5239"/>
    <cellStyle name="Normal 6 4 7 2 2" xfId="10520"/>
    <cellStyle name="Normal 6 4 7 2 2 2" xfId="20139"/>
    <cellStyle name="Normal 6 4 7 2 3" xfId="20138"/>
    <cellStyle name="Normal 6 4 7 3" xfId="7879"/>
    <cellStyle name="Normal 6 4 7 3 2" xfId="20140"/>
    <cellStyle name="Normal 6 4 7 4" xfId="20137"/>
    <cellStyle name="Normal 6 4 8" xfId="2776"/>
    <cellStyle name="Normal 6 4 8 2" xfId="8058"/>
    <cellStyle name="Normal 6 4 8 2 2" xfId="20142"/>
    <cellStyle name="Normal 6 4 8 3" xfId="20141"/>
    <cellStyle name="Normal 6 4 9" xfId="5417"/>
    <cellStyle name="Normal 6 4 9 2" xfId="20143"/>
    <cellStyle name="Normal 6 5" xfId="150"/>
    <cellStyle name="Normal 6 5 10" xfId="20144"/>
    <cellStyle name="Normal 6 5 2" xfId="233"/>
    <cellStyle name="Normal 6 5 2 2" xfId="417"/>
    <cellStyle name="Normal 6 5 2 2 2" xfId="766"/>
    <cellStyle name="Normal 6 5 2 2 2 2" xfId="1998"/>
    <cellStyle name="Normal 6 5 2 2 2 2 2" xfId="4640"/>
    <cellStyle name="Normal 6 5 2 2 2 2 2 2" xfId="9921"/>
    <cellStyle name="Normal 6 5 2 2 2 2 2 2 2" xfId="20150"/>
    <cellStyle name="Normal 6 5 2 2 2 2 2 3" xfId="20149"/>
    <cellStyle name="Normal 6 5 2 2 2 2 3" xfId="7280"/>
    <cellStyle name="Normal 6 5 2 2 2 2 3 2" xfId="20151"/>
    <cellStyle name="Normal 6 5 2 2 2 2 4" xfId="20148"/>
    <cellStyle name="Normal 6 5 2 2 2 3" xfId="3408"/>
    <cellStyle name="Normal 6 5 2 2 2 3 2" xfId="8689"/>
    <cellStyle name="Normal 6 5 2 2 2 3 2 2" xfId="20153"/>
    <cellStyle name="Normal 6 5 2 2 2 3 3" xfId="20152"/>
    <cellStyle name="Normal 6 5 2 2 2 4" xfId="6048"/>
    <cellStyle name="Normal 6 5 2 2 2 4 2" xfId="20154"/>
    <cellStyle name="Normal 6 5 2 2 2 5" xfId="20147"/>
    <cellStyle name="Normal 6 5 2 2 3" xfId="1118"/>
    <cellStyle name="Normal 6 5 2 2 3 2" xfId="2350"/>
    <cellStyle name="Normal 6 5 2 2 3 2 2" xfId="4992"/>
    <cellStyle name="Normal 6 5 2 2 3 2 2 2" xfId="10273"/>
    <cellStyle name="Normal 6 5 2 2 3 2 2 2 2" xfId="20158"/>
    <cellStyle name="Normal 6 5 2 2 3 2 2 3" xfId="20157"/>
    <cellStyle name="Normal 6 5 2 2 3 2 3" xfId="7632"/>
    <cellStyle name="Normal 6 5 2 2 3 2 3 2" xfId="20159"/>
    <cellStyle name="Normal 6 5 2 2 3 2 4" xfId="20156"/>
    <cellStyle name="Normal 6 5 2 2 3 3" xfId="3760"/>
    <cellStyle name="Normal 6 5 2 2 3 3 2" xfId="9041"/>
    <cellStyle name="Normal 6 5 2 2 3 3 2 2" xfId="20161"/>
    <cellStyle name="Normal 6 5 2 2 3 3 3" xfId="20160"/>
    <cellStyle name="Normal 6 5 2 2 3 4" xfId="6400"/>
    <cellStyle name="Normal 6 5 2 2 3 4 2" xfId="20162"/>
    <cellStyle name="Normal 6 5 2 2 3 5" xfId="20155"/>
    <cellStyle name="Normal 6 5 2 2 4" xfId="1646"/>
    <cellStyle name="Normal 6 5 2 2 4 2" xfId="4288"/>
    <cellStyle name="Normal 6 5 2 2 4 2 2" xfId="9569"/>
    <cellStyle name="Normal 6 5 2 2 4 2 2 2" xfId="20165"/>
    <cellStyle name="Normal 6 5 2 2 4 2 3" xfId="20164"/>
    <cellStyle name="Normal 6 5 2 2 4 3" xfId="6928"/>
    <cellStyle name="Normal 6 5 2 2 4 3 2" xfId="20166"/>
    <cellStyle name="Normal 6 5 2 2 4 4" xfId="20163"/>
    <cellStyle name="Normal 6 5 2 2 5" xfId="3055"/>
    <cellStyle name="Normal 6 5 2 2 5 2" xfId="8337"/>
    <cellStyle name="Normal 6 5 2 2 5 2 2" xfId="20168"/>
    <cellStyle name="Normal 6 5 2 2 5 3" xfId="20167"/>
    <cellStyle name="Normal 6 5 2 2 6" xfId="5696"/>
    <cellStyle name="Normal 6 5 2 2 6 2" xfId="20169"/>
    <cellStyle name="Normal 6 5 2 2 7" xfId="20146"/>
    <cellStyle name="Normal 6 5 2 3" xfId="589"/>
    <cellStyle name="Normal 6 5 2 3 2" xfId="1294"/>
    <cellStyle name="Normal 6 5 2 3 2 2" xfId="2526"/>
    <cellStyle name="Normal 6 5 2 3 2 2 2" xfId="5168"/>
    <cellStyle name="Normal 6 5 2 3 2 2 2 2" xfId="10449"/>
    <cellStyle name="Normal 6 5 2 3 2 2 2 2 2" xfId="20174"/>
    <cellStyle name="Normal 6 5 2 3 2 2 2 3" xfId="20173"/>
    <cellStyle name="Normal 6 5 2 3 2 2 3" xfId="7808"/>
    <cellStyle name="Normal 6 5 2 3 2 2 3 2" xfId="20175"/>
    <cellStyle name="Normal 6 5 2 3 2 2 4" xfId="20172"/>
    <cellStyle name="Normal 6 5 2 3 2 3" xfId="3936"/>
    <cellStyle name="Normal 6 5 2 3 2 3 2" xfId="9217"/>
    <cellStyle name="Normal 6 5 2 3 2 3 2 2" xfId="20177"/>
    <cellStyle name="Normal 6 5 2 3 2 3 3" xfId="20176"/>
    <cellStyle name="Normal 6 5 2 3 2 4" xfId="6576"/>
    <cellStyle name="Normal 6 5 2 3 2 4 2" xfId="20178"/>
    <cellStyle name="Normal 6 5 2 3 2 5" xfId="20171"/>
    <cellStyle name="Normal 6 5 2 3 3" xfId="1822"/>
    <cellStyle name="Normal 6 5 2 3 3 2" xfId="4464"/>
    <cellStyle name="Normal 6 5 2 3 3 2 2" xfId="9745"/>
    <cellStyle name="Normal 6 5 2 3 3 2 2 2" xfId="20181"/>
    <cellStyle name="Normal 6 5 2 3 3 2 3" xfId="20180"/>
    <cellStyle name="Normal 6 5 2 3 3 3" xfId="7104"/>
    <cellStyle name="Normal 6 5 2 3 3 3 2" xfId="20182"/>
    <cellStyle name="Normal 6 5 2 3 3 4" xfId="20179"/>
    <cellStyle name="Normal 6 5 2 3 4" xfId="3231"/>
    <cellStyle name="Normal 6 5 2 3 4 2" xfId="8513"/>
    <cellStyle name="Normal 6 5 2 3 4 2 2" xfId="20184"/>
    <cellStyle name="Normal 6 5 2 3 4 3" xfId="20183"/>
    <cellStyle name="Normal 6 5 2 3 5" xfId="5872"/>
    <cellStyle name="Normal 6 5 2 3 5 2" xfId="20185"/>
    <cellStyle name="Normal 6 5 2 3 6" xfId="20170"/>
    <cellStyle name="Normal 6 5 2 4" xfId="942"/>
    <cellStyle name="Normal 6 5 2 4 2" xfId="2174"/>
    <cellStyle name="Normal 6 5 2 4 2 2" xfId="4816"/>
    <cellStyle name="Normal 6 5 2 4 2 2 2" xfId="10097"/>
    <cellStyle name="Normal 6 5 2 4 2 2 2 2" xfId="20189"/>
    <cellStyle name="Normal 6 5 2 4 2 2 3" xfId="20188"/>
    <cellStyle name="Normal 6 5 2 4 2 3" xfId="7456"/>
    <cellStyle name="Normal 6 5 2 4 2 3 2" xfId="20190"/>
    <cellStyle name="Normal 6 5 2 4 2 4" xfId="20187"/>
    <cellStyle name="Normal 6 5 2 4 3" xfId="3584"/>
    <cellStyle name="Normal 6 5 2 4 3 2" xfId="8865"/>
    <cellStyle name="Normal 6 5 2 4 3 2 2" xfId="20192"/>
    <cellStyle name="Normal 6 5 2 4 3 3" xfId="20191"/>
    <cellStyle name="Normal 6 5 2 4 4" xfId="6224"/>
    <cellStyle name="Normal 6 5 2 4 4 2" xfId="20193"/>
    <cellStyle name="Normal 6 5 2 4 5" xfId="20186"/>
    <cellStyle name="Normal 6 5 2 5" xfId="1470"/>
    <cellStyle name="Normal 6 5 2 5 2" xfId="4112"/>
    <cellStyle name="Normal 6 5 2 5 2 2" xfId="9393"/>
    <cellStyle name="Normal 6 5 2 5 2 2 2" xfId="20196"/>
    <cellStyle name="Normal 6 5 2 5 2 3" xfId="20195"/>
    <cellStyle name="Normal 6 5 2 5 3" xfId="6752"/>
    <cellStyle name="Normal 6 5 2 5 3 2" xfId="20197"/>
    <cellStyle name="Normal 6 5 2 5 4" xfId="20194"/>
    <cellStyle name="Normal 6 5 2 6" xfId="2702"/>
    <cellStyle name="Normal 6 5 2 6 2" xfId="5344"/>
    <cellStyle name="Normal 6 5 2 6 2 2" xfId="10625"/>
    <cellStyle name="Normal 6 5 2 6 2 2 2" xfId="20200"/>
    <cellStyle name="Normal 6 5 2 6 2 3" xfId="20199"/>
    <cellStyle name="Normal 6 5 2 6 3" xfId="7984"/>
    <cellStyle name="Normal 6 5 2 6 3 2" xfId="20201"/>
    <cellStyle name="Normal 6 5 2 6 4" xfId="20198"/>
    <cellStyle name="Normal 6 5 2 7" xfId="2879"/>
    <cellStyle name="Normal 6 5 2 7 2" xfId="8161"/>
    <cellStyle name="Normal 6 5 2 7 2 2" xfId="20203"/>
    <cellStyle name="Normal 6 5 2 7 3" xfId="20202"/>
    <cellStyle name="Normal 6 5 2 8" xfId="5520"/>
    <cellStyle name="Normal 6 5 2 8 2" xfId="20204"/>
    <cellStyle name="Normal 6 5 2 9" xfId="20145"/>
    <cellStyle name="Normal 6 5 3" xfId="330"/>
    <cellStyle name="Normal 6 5 3 2" xfId="679"/>
    <cellStyle name="Normal 6 5 3 2 2" xfId="1911"/>
    <cellStyle name="Normal 6 5 3 2 2 2" xfId="4553"/>
    <cellStyle name="Normal 6 5 3 2 2 2 2" xfId="9834"/>
    <cellStyle name="Normal 6 5 3 2 2 2 2 2" xfId="20209"/>
    <cellStyle name="Normal 6 5 3 2 2 2 3" xfId="20208"/>
    <cellStyle name="Normal 6 5 3 2 2 3" xfId="7193"/>
    <cellStyle name="Normal 6 5 3 2 2 3 2" xfId="20210"/>
    <cellStyle name="Normal 6 5 3 2 2 4" xfId="20207"/>
    <cellStyle name="Normal 6 5 3 2 3" xfId="3321"/>
    <cellStyle name="Normal 6 5 3 2 3 2" xfId="8602"/>
    <cellStyle name="Normal 6 5 3 2 3 2 2" xfId="20212"/>
    <cellStyle name="Normal 6 5 3 2 3 3" xfId="20211"/>
    <cellStyle name="Normal 6 5 3 2 4" xfId="5961"/>
    <cellStyle name="Normal 6 5 3 2 4 2" xfId="20213"/>
    <cellStyle name="Normal 6 5 3 2 5" xfId="20206"/>
    <cellStyle name="Normal 6 5 3 3" xfId="1031"/>
    <cellStyle name="Normal 6 5 3 3 2" xfId="2263"/>
    <cellStyle name="Normal 6 5 3 3 2 2" xfId="4905"/>
    <cellStyle name="Normal 6 5 3 3 2 2 2" xfId="10186"/>
    <cellStyle name="Normal 6 5 3 3 2 2 2 2" xfId="20217"/>
    <cellStyle name="Normal 6 5 3 3 2 2 3" xfId="20216"/>
    <cellStyle name="Normal 6 5 3 3 2 3" xfId="7545"/>
    <cellStyle name="Normal 6 5 3 3 2 3 2" xfId="20218"/>
    <cellStyle name="Normal 6 5 3 3 2 4" xfId="20215"/>
    <cellStyle name="Normal 6 5 3 3 3" xfId="3673"/>
    <cellStyle name="Normal 6 5 3 3 3 2" xfId="8954"/>
    <cellStyle name="Normal 6 5 3 3 3 2 2" xfId="20220"/>
    <cellStyle name="Normal 6 5 3 3 3 3" xfId="20219"/>
    <cellStyle name="Normal 6 5 3 3 4" xfId="6313"/>
    <cellStyle name="Normal 6 5 3 3 4 2" xfId="20221"/>
    <cellStyle name="Normal 6 5 3 3 5" xfId="20214"/>
    <cellStyle name="Normal 6 5 3 4" xfId="1559"/>
    <cellStyle name="Normal 6 5 3 4 2" xfId="4201"/>
    <cellStyle name="Normal 6 5 3 4 2 2" xfId="9482"/>
    <cellStyle name="Normal 6 5 3 4 2 2 2" xfId="20224"/>
    <cellStyle name="Normal 6 5 3 4 2 3" xfId="20223"/>
    <cellStyle name="Normal 6 5 3 4 3" xfId="6841"/>
    <cellStyle name="Normal 6 5 3 4 3 2" xfId="20225"/>
    <cellStyle name="Normal 6 5 3 4 4" xfId="20222"/>
    <cellStyle name="Normal 6 5 3 5" xfId="2968"/>
    <cellStyle name="Normal 6 5 3 5 2" xfId="8250"/>
    <cellStyle name="Normal 6 5 3 5 2 2" xfId="20227"/>
    <cellStyle name="Normal 6 5 3 5 3" xfId="20226"/>
    <cellStyle name="Normal 6 5 3 6" xfId="5609"/>
    <cellStyle name="Normal 6 5 3 6 2" xfId="20228"/>
    <cellStyle name="Normal 6 5 3 7" xfId="20205"/>
    <cellStyle name="Normal 6 5 4" xfId="504"/>
    <cellStyle name="Normal 6 5 4 2" xfId="1207"/>
    <cellStyle name="Normal 6 5 4 2 2" xfId="2439"/>
    <cellStyle name="Normal 6 5 4 2 2 2" xfId="5081"/>
    <cellStyle name="Normal 6 5 4 2 2 2 2" xfId="10362"/>
    <cellStyle name="Normal 6 5 4 2 2 2 2 2" xfId="20233"/>
    <cellStyle name="Normal 6 5 4 2 2 2 3" xfId="20232"/>
    <cellStyle name="Normal 6 5 4 2 2 3" xfId="7721"/>
    <cellStyle name="Normal 6 5 4 2 2 3 2" xfId="20234"/>
    <cellStyle name="Normal 6 5 4 2 2 4" xfId="20231"/>
    <cellStyle name="Normal 6 5 4 2 3" xfId="3849"/>
    <cellStyle name="Normal 6 5 4 2 3 2" xfId="9130"/>
    <cellStyle name="Normal 6 5 4 2 3 2 2" xfId="20236"/>
    <cellStyle name="Normal 6 5 4 2 3 3" xfId="20235"/>
    <cellStyle name="Normal 6 5 4 2 4" xfId="6489"/>
    <cellStyle name="Normal 6 5 4 2 4 2" xfId="20237"/>
    <cellStyle name="Normal 6 5 4 2 5" xfId="20230"/>
    <cellStyle name="Normal 6 5 4 3" xfId="1735"/>
    <cellStyle name="Normal 6 5 4 3 2" xfId="4377"/>
    <cellStyle name="Normal 6 5 4 3 2 2" xfId="9658"/>
    <cellStyle name="Normal 6 5 4 3 2 2 2" xfId="20240"/>
    <cellStyle name="Normal 6 5 4 3 2 3" xfId="20239"/>
    <cellStyle name="Normal 6 5 4 3 3" xfId="7017"/>
    <cellStyle name="Normal 6 5 4 3 3 2" xfId="20241"/>
    <cellStyle name="Normal 6 5 4 3 4" xfId="20238"/>
    <cellStyle name="Normal 6 5 4 4" xfId="3144"/>
    <cellStyle name="Normal 6 5 4 4 2" xfId="8426"/>
    <cellStyle name="Normal 6 5 4 4 2 2" xfId="20243"/>
    <cellStyle name="Normal 6 5 4 4 3" xfId="20242"/>
    <cellStyle name="Normal 6 5 4 5" xfId="5785"/>
    <cellStyle name="Normal 6 5 4 5 2" xfId="20244"/>
    <cellStyle name="Normal 6 5 4 6" xfId="20229"/>
    <cellStyle name="Normal 6 5 5" xfId="855"/>
    <cellStyle name="Normal 6 5 5 2" xfId="2087"/>
    <cellStyle name="Normal 6 5 5 2 2" xfId="4729"/>
    <cellStyle name="Normal 6 5 5 2 2 2" xfId="10010"/>
    <cellStyle name="Normal 6 5 5 2 2 2 2" xfId="20248"/>
    <cellStyle name="Normal 6 5 5 2 2 3" xfId="20247"/>
    <cellStyle name="Normal 6 5 5 2 3" xfId="7369"/>
    <cellStyle name="Normal 6 5 5 2 3 2" xfId="20249"/>
    <cellStyle name="Normal 6 5 5 2 4" xfId="20246"/>
    <cellStyle name="Normal 6 5 5 3" xfId="3497"/>
    <cellStyle name="Normal 6 5 5 3 2" xfId="8778"/>
    <cellStyle name="Normal 6 5 5 3 2 2" xfId="20251"/>
    <cellStyle name="Normal 6 5 5 3 3" xfId="20250"/>
    <cellStyle name="Normal 6 5 5 4" xfId="6137"/>
    <cellStyle name="Normal 6 5 5 4 2" xfId="20252"/>
    <cellStyle name="Normal 6 5 5 5" xfId="20245"/>
    <cellStyle name="Normal 6 5 6" xfId="1383"/>
    <cellStyle name="Normal 6 5 6 2" xfId="4025"/>
    <cellStyle name="Normal 6 5 6 2 2" xfId="9306"/>
    <cellStyle name="Normal 6 5 6 2 2 2" xfId="20255"/>
    <cellStyle name="Normal 6 5 6 2 3" xfId="20254"/>
    <cellStyle name="Normal 6 5 6 3" xfId="6665"/>
    <cellStyle name="Normal 6 5 6 3 2" xfId="20256"/>
    <cellStyle name="Normal 6 5 6 4" xfId="20253"/>
    <cellStyle name="Normal 6 5 7" xfId="2615"/>
    <cellStyle name="Normal 6 5 7 2" xfId="5257"/>
    <cellStyle name="Normal 6 5 7 2 2" xfId="10538"/>
    <cellStyle name="Normal 6 5 7 2 2 2" xfId="20259"/>
    <cellStyle name="Normal 6 5 7 2 3" xfId="20258"/>
    <cellStyle name="Normal 6 5 7 3" xfId="7897"/>
    <cellStyle name="Normal 6 5 7 3 2" xfId="20260"/>
    <cellStyle name="Normal 6 5 7 4" xfId="20257"/>
    <cellStyle name="Normal 6 5 8" xfId="2792"/>
    <cellStyle name="Normal 6 5 8 2" xfId="8074"/>
    <cellStyle name="Normal 6 5 8 2 2" xfId="20262"/>
    <cellStyle name="Normal 6 5 8 3" xfId="20261"/>
    <cellStyle name="Normal 6 5 9" xfId="5433"/>
    <cellStyle name="Normal 6 5 9 2" xfId="20263"/>
    <cellStyle name="Normal 6 6" xfId="160"/>
    <cellStyle name="Normal 6 6 2" xfId="20264"/>
    <cellStyle name="Normal 6 7" xfId="185"/>
    <cellStyle name="Normal 6 7 10" xfId="20265"/>
    <cellStyle name="Normal 6 7 2" xfId="370"/>
    <cellStyle name="Normal 6 7 2 2" xfId="719"/>
    <cellStyle name="Normal 6 7 2 2 2" xfId="1951"/>
    <cellStyle name="Normal 6 7 2 2 2 2" xfId="4593"/>
    <cellStyle name="Normal 6 7 2 2 2 2 2" xfId="9874"/>
    <cellStyle name="Normal 6 7 2 2 2 2 2 2" xfId="20270"/>
    <cellStyle name="Normal 6 7 2 2 2 2 3" xfId="20269"/>
    <cellStyle name="Normal 6 7 2 2 2 3" xfId="7233"/>
    <cellStyle name="Normal 6 7 2 2 2 3 2" xfId="20271"/>
    <cellStyle name="Normal 6 7 2 2 2 4" xfId="20268"/>
    <cellStyle name="Normal 6 7 2 2 3" xfId="3361"/>
    <cellStyle name="Normal 6 7 2 2 3 2" xfId="8642"/>
    <cellStyle name="Normal 6 7 2 2 3 2 2" xfId="20273"/>
    <cellStyle name="Normal 6 7 2 2 3 3" xfId="20272"/>
    <cellStyle name="Normal 6 7 2 2 4" xfId="6001"/>
    <cellStyle name="Normal 6 7 2 2 4 2" xfId="20274"/>
    <cellStyle name="Normal 6 7 2 2 5" xfId="20267"/>
    <cellStyle name="Normal 6 7 2 3" xfId="1071"/>
    <cellStyle name="Normal 6 7 2 3 2" xfId="2303"/>
    <cellStyle name="Normal 6 7 2 3 2 2" xfId="4945"/>
    <cellStyle name="Normal 6 7 2 3 2 2 2" xfId="10226"/>
    <cellStyle name="Normal 6 7 2 3 2 2 2 2" xfId="20278"/>
    <cellStyle name="Normal 6 7 2 3 2 2 3" xfId="20277"/>
    <cellStyle name="Normal 6 7 2 3 2 3" xfId="7585"/>
    <cellStyle name="Normal 6 7 2 3 2 3 2" xfId="20279"/>
    <cellStyle name="Normal 6 7 2 3 2 4" xfId="20276"/>
    <cellStyle name="Normal 6 7 2 3 3" xfId="3713"/>
    <cellStyle name="Normal 6 7 2 3 3 2" xfId="8994"/>
    <cellStyle name="Normal 6 7 2 3 3 2 2" xfId="20281"/>
    <cellStyle name="Normal 6 7 2 3 3 3" xfId="20280"/>
    <cellStyle name="Normal 6 7 2 3 4" xfId="6353"/>
    <cellStyle name="Normal 6 7 2 3 4 2" xfId="20282"/>
    <cellStyle name="Normal 6 7 2 3 5" xfId="20275"/>
    <cellStyle name="Normal 6 7 2 4" xfId="1599"/>
    <cellStyle name="Normal 6 7 2 4 2" xfId="4241"/>
    <cellStyle name="Normal 6 7 2 4 2 2" xfId="9522"/>
    <cellStyle name="Normal 6 7 2 4 2 2 2" xfId="20285"/>
    <cellStyle name="Normal 6 7 2 4 2 3" xfId="20284"/>
    <cellStyle name="Normal 6 7 2 4 3" xfId="6881"/>
    <cellStyle name="Normal 6 7 2 4 3 2" xfId="20286"/>
    <cellStyle name="Normal 6 7 2 4 4" xfId="20283"/>
    <cellStyle name="Normal 6 7 2 5" xfId="3008"/>
    <cellStyle name="Normal 6 7 2 5 2" xfId="8290"/>
    <cellStyle name="Normal 6 7 2 5 2 2" xfId="20288"/>
    <cellStyle name="Normal 6 7 2 5 3" xfId="20287"/>
    <cellStyle name="Normal 6 7 2 6" xfId="5649"/>
    <cellStyle name="Normal 6 7 2 6 2" xfId="20289"/>
    <cellStyle name="Normal 6 7 2 7" xfId="10657"/>
    <cellStyle name="Normal 6 7 2 7 2" xfId="20290"/>
    <cellStyle name="Normal 6 7 2 8" xfId="20266"/>
    <cellStyle name="Normal 6 7 3" xfId="544"/>
    <cellStyle name="Normal 6 7 3 2" xfId="1247"/>
    <cellStyle name="Normal 6 7 3 2 2" xfId="2479"/>
    <cellStyle name="Normal 6 7 3 2 2 2" xfId="5121"/>
    <cellStyle name="Normal 6 7 3 2 2 2 2" xfId="10402"/>
    <cellStyle name="Normal 6 7 3 2 2 2 2 2" xfId="20295"/>
    <cellStyle name="Normal 6 7 3 2 2 2 3" xfId="20294"/>
    <cellStyle name="Normal 6 7 3 2 2 3" xfId="7761"/>
    <cellStyle name="Normal 6 7 3 2 2 3 2" xfId="20296"/>
    <cellStyle name="Normal 6 7 3 2 2 4" xfId="20293"/>
    <cellStyle name="Normal 6 7 3 2 3" xfId="3889"/>
    <cellStyle name="Normal 6 7 3 2 3 2" xfId="9170"/>
    <cellStyle name="Normal 6 7 3 2 3 2 2" xfId="20298"/>
    <cellStyle name="Normal 6 7 3 2 3 3" xfId="20297"/>
    <cellStyle name="Normal 6 7 3 2 4" xfId="6529"/>
    <cellStyle name="Normal 6 7 3 2 4 2" xfId="20299"/>
    <cellStyle name="Normal 6 7 3 2 5" xfId="20292"/>
    <cellStyle name="Normal 6 7 3 3" xfId="1775"/>
    <cellStyle name="Normal 6 7 3 3 2" xfId="4417"/>
    <cellStyle name="Normal 6 7 3 3 2 2" xfId="9698"/>
    <cellStyle name="Normal 6 7 3 3 2 2 2" xfId="20302"/>
    <cellStyle name="Normal 6 7 3 3 2 3" xfId="20301"/>
    <cellStyle name="Normal 6 7 3 3 3" xfId="7057"/>
    <cellStyle name="Normal 6 7 3 3 3 2" xfId="20303"/>
    <cellStyle name="Normal 6 7 3 3 4" xfId="20300"/>
    <cellStyle name="Normal 6 7 3 4" xfId="3184"/>
    <cellStyle name="Normal 6 7 3 4 2" xfId="8466"/>
    <cellStyle name="Normal 6 7 3 4 2 2" xfId="20305"/>
    <cellStyle name="Normal 6 7 3 4 3" xfId="20304"/>
    <cellStyle name="Normal 6 7 3 5" xfId="5825"/>
    <cellStyle name="Normal 6 7 3 5 2" xfId="20306"/>
    <cellStyle name="Normal 6 7 3 6" xfId="20291"/>
    <cellStyle name="Normal 6 7 4" xfId="895"/>
    <cellStyle name="Normal 6 7 4 2" xfId="2127"/>
    <cellStyle name="Normal 6 7 4 2 2" xfId="4769"/>
    <cellStyle name="Normal 6 7 4 2 2 2" xfId="10050"/>
    <cellStyle name="Normal 6 7 4 2 2 2 2" xfId="20310"/>
    <cellStyle name="Normal 6 7 4 2 2 3" xfId="20309"/>
    <cellStyle name="Normal 6 7 4 2 3" xfId="7409"/>
    <cellStyle name="Normal 6 7 4 2 3 2" xfId="20311"/>
    <cellStyle name="Normal 6 7 4 2 4" xfId="20308"/>
    <cellStyle name="Normal 6 7 4 3" xfId="3537"/>
    <cellStyle name="Normal 6 7 4 3 2" xfId="8818"/>
    <cellStyle name="Normal 6 7 4 3 2 2" xfId="20313"/>
    <cellStyle name="Normal 6 7 4 3 3" xfId="20312"/>
    <cellStyle name="Normal 6 7 4 4" xfId="6177"/>
    <cellStyle name="Normal 6 7 4 4 2" xfId="20314"/>
    <cellStyle name="Normal 6 7 4 5" xfId="20307"/>
    <cellStyle name="Normal 6 7 5" xfId="1423"/>
    <cellStyle name="Normal 6 7 5 2" xfId="4065"/>
    <cellStyle name="Normal 6 7 5 2 2" xfId="9346"/>
    <cellStyle name="Normal 6 7 5 2 2 2" xfId="20317"/>
    <cellStyle name="Normal 6 7 5 2 3" xfId="20316"/>
    <cellStyle name="Normal 6 7 5 3" xfId="6705"/>
    <cellStyle name="Normal 6 7 5 3 2" xfId="20318"/>
    <cellStyle name="Normal 6 7 5 4" xfId="20315"/>
    <cellStyle name="Normal 6 7 6" xfId="2655"/>
    <cellStyle name="Normal 6 7 6 2" xfId="5297"/>
    <cellStyle name="Normal 6 7 6 2 2" xfId="10578"/>
    <cellStyle name="Normal 6 7 6 2 2 2" xfId="20321"/>
    <cellStyle name="Normal 6 7 6 2 3" xfId="20320"/>
    <cellStyle name="Normal 6 7 6 3" xfId="7937"/>
    <cellStyle name="Normal 6 7 6 3 2" xfId="20322"/>
    <cellStyle name="Normal 6 7 6 4" xfId="20319"/>
    <cellStyle name="Normal 6 7 7" xfId="2832"/>
    <cellStyle name="Normal 6 7 7 2" xfId="8114"/>
    <cellStyle name="Normal 6 7 7 2 2" xfId="20324"/>
    <cellStyle name="Normal 6 7 7 3" xfId="20323"/>
    <cellStyle name="Normal 6 7 8" xfId="5473"/>
    <cellStyle name="Normal 6 7 8 2" xfId="20325"/>
    <cellStyle name="Normal 6 7 9" xfId="10652"/>
    <cellStyle name="Normal 6 7 9 2" xfId="20326"/>
    <cellStyle name="Normal 6 8" xfId="282"/>
    <cellStyle name="Normal 6 8 2" xfId="630"/>
    <cellStyle name="Normal 6 8 2 2" xfId="1862"/>
    <cellStyle name="Normal 6 8 2 2 2" xfId="4504"/>
    <cellStyle name="Normal 6 8 2 2 2 2" xfId="9785"/>
    <cellStyle name="Normal 6 8 2 2 2 2 2" xfId="20331"/>
    <cellStyle name="Normal 6 8 2 2 2 3" xfId="20330"/>
    <cellStyle name="Normal 6 8 2 2 3" xfId="7144"/>
    <cellStyle name="Normal 6 8 2 2 3 2" xfId="20332"/>
    <cellStyle name="Normal 6 8 2 2 4" xfId="20329"/>
    <cellStyle name="Normal 6 8 2 3" xfId="3272"/>
    <cellStyle name="Normal 6 8 2 3 2" xfId="8553"/>
    <cellStyle name="Normal 6 8 2 3 2 2" xfId="20334"/>
    <cellStyle name="Normal 6 8 2 3 3" xfId="20333"/>
    <cellStyle name="Normal 6 8 2 4" xfId="5912"/>
    <cellStyle name="Normal 6 8 2 4 2" xfId="20335"/>
    <cellStyle name="Normal 6 8 2 5" xfId="20328"/>
    <cellStyle name="Normal 6 8 3" xfId="982"/>
    <cellStyle name="Normal 6 8 3 2" xfId="2214"/>
    <cellStyle name="Normal 6 8 3 2 2" xfId="4856"/>
    <cellStyle name="Normal 6 8 3 2 2 2" xfId="10137"/>
    <cellStyle name="Normal 6 8 3 2 2 2 2" xfId="20339"/>
    <cellStyle name="Normal 6 8 3 2 2 3" xfId="20338"/>
    <cellStyle name="Normal 6 8 3 2 3" xfId="7496"/>
    <cellStyle name="Normal 6 8 3 2 3 2" xfId="20340"/>
    <cellStyle name="Normal 6 8 3 2 4" xfId="20337"/>
    <cellStyle name="Normal 6 8 3 3" xfId="3624"/>
    <cellStyle name="Normal 6 8 3 3 2" xfId="8905"/>
    <cellStyle name="Normal 6 8 3 3 2 2" xfId="20342"/>
    <cellStyle name="Normal 6 8 3 3 3" xfId="20341"/>
    <cellStyle name="Normal 6 8 3 4" xfId="6264"/>
    <cellStyle name="Normal 6 8 3 4 2" xfId="20343"/>
    <cellStyle name="Normal 6 8 3 5" xfId="20336"/>
    <cellStyle name="Normal 6 8 4" xfId="1510"/>
    <cellStyle name="Normal 6 8 4 2" xfId="4152"/>
    <cellStyle name="Normal 6 8 4 2 2" xfId="9433"/>
    <cellStyle name="Normal 6 8 4 2 2 2" xfId="20346"/>
    <cellStyle name="Normal 6 8 4 2 3" xfId="20345"/>
    <cellStyle name="Normal 6 8 4 3" xfId="6792"/>
    <cellStyle name="Normal 6 8 4 3 2" xfId="20347"/>
    <cellStyle name="Normal 6 8 4 4" xfId="20344"/>
    <cellStyle name="Normal 6 8 5" xfId="2919"/>
    <cellStyle name="Normal 6 8 5 2" xfId="8201"/>
    <cellStyle name="Normal 6 8 5 2 2" xfId="20349"/>
    <cellStyle name="Normal 6 8 5 3" xfId="20348"/>
    <cellStyle name="Normal 6 8 6" xfId="5560"/>
    <cellStyle name="Normal 6 8 6 2" xfId="20350"/>
    <cellStyle name="Normal 6 8 7" xfId="20327"/>
    <cellStyle name="Normal 6 9" xfId="457"/>
    <cellStyle name="Normal 6 9 2" xfId="1158"/>
    <cellStyle name="Normal 6 9 2 2" xfId="2390"/>
    <cellStyle name="Normal 6 9 2 2 2" xfId="5032"/>
    <cellStyle name="Normal 6 9 2 2 2 2" xfId="10313"/>
    <cellStyle name="Normal 6 9 2 2 2 2 2" xfId="20355"/>
    <cellStyle name="Normal 6 9 2 2 2 3" xfId="20354"/>
    <cellStyle name="Normal 6 9 2 2 3" xfId="7672"/>
    <cellStyle name="Normal 6 9 2 2 3 2" xfId="20356"/>
    <cellStyle name="Normal 6 9 2 2 4" xfId="20353"/>
    <cellStyle name="Normal 6 9 2 3" xfId="3800"/>
    <cellStyle name="Normal 6 9 2 3 2" xfId="9081"/>
    <cellStyle name="Normal 6 9 2 3 2 2" xfId="20358"/>
    <cellStyle name="Normal 6 9 2 3 3" xfId="20357"/>
    <cellStyle name="Normal 6 9 2 4" xfId="6440"/>
    <cellStyle name="Normal 6 9 2 4 2" xfId="20359"/>
    <cellStyle name="Normal 6 9 2 5" xfId="20352"/>
    <cellStyle name="Normal 6 9 3" xfId="1686"/>
    <cellStyle name="Normal 6 9 3 2" xfId="4328"/>
    <cellStyle name="Normal 6 9 3 2 2" xfId="9609"/>
    <cellStyle name="Normal 6 9 3 2 2 2" xfId="20362"/>
    <cellStyle name="Normal 6 9 3 2 3" xfId="20361"/>
    <cellStyle name="Normal 6 9 3 3" xfId="6968"/>
    <cellStyle name="Normal 6 9 3 3 2" xfId="20363"/>
    <cellStyle name="Normal 6 9 3 4" xfId="20360"/>
    <cellStyle name="Normal 6 9 4" xfId="3095"/>
    <cellStyle name="Normal 6 9 4 2" xfId="8377"/>
    <cellStyle name="Normal 6 9 4 2 2" xfId="20365"/>
    <cellStyle name="Normal 6 9 4 3" xfId="20364"/>
    <cellStyle name="Normal 6 9 5" xfId="5736"/>
    <cellStyle name="Normal 6 9 5 2" xfId="20366"/>
    <cellStyle name="Normal 6 9 6" xfId="20351"/>
    <cellStyle name="Normal 7" xfId="49"/>
    <cellStyle name="Normal 7 10" xfId="1338"/>
    <cellStyle name="Normal 7 10 2" xfId="3980"/>
    <cellStyle name="Normal 7 10 2 2" xfId="9261"/>
    <cellStyle name="Normal 7 10 2 2 2" xfId="20370"/>
    <cellStyle name="Normal 7 10 2 3" xfId="20369"/>
    <cellStyle name="Normal 7 10 3" xfId="6620"/>
    <cellStyle name="Normal 7 10 3 2" xfId="20371"/>
    <cellStyle name="Normal 7 10 4" xfId="20368"/>
    <cellStyle name="Normal 7 11" xfId="2570"/>
    <cellStyle name="Normal 7 11 2" xfId="5212"/>
    <cellStyle name="Normal 7 11 2 2" xfId="10493"/>
    <cellStyle name="Normal 7 11 2 2 2" xfId="20374"/>
    <cellStyle name="Normal 7 11 2 3" xfId="20373"/>
    <cellStyle name="Normal 7 11 3" xfId="7852"/>
    <cellStyle name="Normal 7 11 3 2" xfId="20375"/>
    <cellStyle name="Normal 7 11 4" xfId="20372"/>
    <cellStyle name="Normal 7 12" xfId="2746"/>
    <cellStyle name="Normal 7 12 2" xfId="8028"/>
    <cellStyle name="Normal 7 12 2 2" xfId="20377"/>
    <cellStyle name="Normal 7 12 3" xfId="20376"/>
    <cellStyle name="Normal 7 13" xfId="5388"/>
    <cellStyle name="Normal 7 13 2" xfId="20378"/>
    <cellStyle name="Normal 7 14" xfId="20367"/>
    <cellStyle name="Normal 7 2" xfId="59"/>
    <cellStyle name="Normal 7 2 2" xfId="105"/>
    <cellStyle name="Normal 7 2 2 2" xfId="20380"/>
    <cellStyle name="Normal 7 2 3" xfId="157"/>
    <cellStyle name="Normal 7 2 3 2" xfId="20381"/>
    <cellStyle name="Normal 7 2 4" xfId="121"/>
    <cellStyle name="Normal 7 2 4 10" xfId="20382"/>
    <cellStyle name="Normal 7 2 4 2" xfId="251"/>
    <cellStyle name="Normal 7 2 4 2 2" xfId="435"/>
    <cellStyle name="Normal 7 2 4 2 2 2" xfId="784"/>
    <cellStyle name="Normal 7 2 4 2 2 2 2" xfId="2016"/>
    <cellStyle name="Normal 7 2 4 2 2 2 2 2" xfId="4658"/>
    <cellStyle name="Normal 7 2 4 2 2 2 2 2 2" xfId="9939"/>
    <cellStyle name="Normal 7 2 4 2 2 2 2 2 2 2" xfId="20388"/>
    <cellStyle name="Normal 7 2 4 2 2 2 2 2 3" xfId="20387"/>
    <cellStyle name="Normal 7 2 4 2 2 2 2 3" xfId="7298"/>
    <cellStyle name="Normal 7 2 4 2 2 2 2 3 2" xfId="20389"/>
    <cellStyle name="Normal 7 2 4 2 2 2 2 4" xfId="20386"/>
    <cellStyle name="Normal 7 2 4 2 2 2 3" xfId="3426"/>
    <cellStyle name="Normal 7 2 4 2 2 2 3 2" xfId="8707"/>
    <cellStyle name="Normal 7 2 4 2 2 2 3 2 2" xfId="20391"/>
    <cellStyle name="Normal 7 2 4 2 2 2 3 3" xfId="20390"/>
    <cellStyle name="Normal 7 2 4 2 2 2 4" xfId="6066"/>
    <cellStyle name="Normal 7 2 4 2 2 2 4 2" xfId="20392"/>
    <cellStyle name="Normal 7 2 4 2 2 2 5" xfId="20385"/>
    <cellStyle name="Normal 7 2 4 2 2 3" xfId="1136"/>
    <cellStyle name="Normal 7 2 4 2 2 3 2" xfId="2368"/>
    <cellStyle name="Normal 7 2 4 2 2 3 2 2" xfId="5010"/>
    <cellStyle name="Normal 7 2 4 2 2 3 2 2 2" xfId="10291"/>
    <cellStyle name="Normal 7 2 4 2 2 3 2 2 2 2" xfId="20396"/>
    <cellStyle name="Normal 7 2 4 2 2 3 2 2 3" xfId="20395"/>
    <cellStyle name="Normal 7 2 4 2 2 3 2 3" xfId="7650"/>
    <cellStyle name="Normal 7 2 4 2 2 3 2 3 2" xfId="20397"/>
    <cellStyle name="Normal 7 2 4 2 2 3 2 4" xfId="20394"/>
    <cellStyle name="Normal 7 2 4 2 2 3 3" xfId="3778"/>
    <cellStyle name="Normal 7 2 4 2 2 3 3 2" xfId="9059"/>
    <cellStyle name="Normal 7 2 4 2 2 3 3 2 2" xfId="20399"/>
    <cellStyle name="Normal 7 2 4 2 2 3 3 3" xfId="20398"/>
    <cellStyle name="Normal 7 2 4 2 2 3 4" xfId="6418"/>
    <cellStyle name="Normal 7 2 4 2 2 3 4 2" xfId="20400"/>
    <cellStyle name="Normal 7 2 4 2 2 3 5" xfId="20393"/>
    <cellStyle name="Normal 7 2 4 2 2 4" xfId="1664"/>
    <cellStyle name="Normal 7 2 4 2 2 4 2" xfId="4306"/>
    <cellStyle name="Normal 7 2 4 2 2 4 2 2" xfId="9587"/>
    <cellStyle name="Normal 7 2 4 2 2 4 2 2 2" xfId="20403"/>
    <cellStyle name="Normal 7 2 4 2 2 4 2 3" xfId="20402"/>
    <cellStyle name="Normal 7 2 4 2 2 4 3" xfId="6946"/>
    <cellStyle name="Normal 7 2 4 2 2 4 3 2" xfId="20404"/>
    <cellStyle name="Normal 7 2 4 2 2 4 4" xfId="20401"/>
    <cellStyle name="Normal 7 2 4 2 2 5" xfId="3073"/>
    <cellStyle name="Normal 7 2 4 2 2 5 2" xfId="8355"/>
    <cellStyle name="Normal 7 2 4 2 2 5 2 2" xfId="20406"/>
    <cellStyle name="Normal 7 2 4 2 2 5 3" xfId="20405"/>
    <cellStyle name="Normal 7 2 4 2 2 6" xfId="5714"/>
    <cellStyle name="Normal 7 2 4 2 2 6 2" xfId="20407"/>
    <cellStyle name="Normal 7 2 4 2 2 7" xfId="20384"/>
    <cellStyle name="Normal 7 2 4 2 3" xfId="607"/>
    <cellStyle name="Normal 7 2 4 2 3 2" xfId="1312"/>
    <cellStyle name="Normal 7 2 4 2 3 2 2" xfId="2544"/>
    <cellStyle name="Normal 7 2 4 2 3 2 2 2" xfId="5186"/>
    <cellStyle name="Normal 7 2 4 2 3 2 2 2 2" xfId="10467"/>
    <cellStyle name="Normal 7 2 4 2 3 2 2 2 2 2" xfId="20412"/>
    <cellStyle name="Normal 7 2 4 2 3 2 2 2 3" xfId="20411"/>
    <cellStyle name="Normal 7 2 4 2 3 2 2 3" xfId="7826"/>
    <cellStyle name="Normal 7 2 4 2 3 2 2 3 2" xfId="20413"/>
    <cellStyle name="Normal 7 2 4 2 3 2 2 4" xfId="20410"/>
    <cellStyle name="Normal 7 2 4 2 3 2 3" xfId="3954"/>
    <cellStyle name="Normal 7 2 4 2 3 2 3 2" xfId="9235"/>
    <cellStyle name="Normal 7 2 4 2 3 2 3 2 2" xfId="20415"/>
    <cellStyle name="Normal 7 2 4 2 3 2 3 3" xfId="20414"/>
    <cellStyle name="Normal 7 2 4 2 3 2 4" xfId="6594"/>
    <cellStyle name="Normal 7 2 4 2 3 2 4 2" xfId="20416"/>
    <cellStyle name="Normal 7 2 4 2 3 2 5" xfId="20409"/>
    <cellStyle name="Normal 7 2 4 2 3 3" xfId="1840"/>
    <cellStyle name="Normal 7 2 4 2 3 3 2" xfId="4482"/>
    <cellStyle name="Normal 7 2 4 2 3 3 2 2" xfId="9763"/>
    <cellStyle name="Normal 7 2 4 2 3 3 2 2 2" xfId="20419"/>
    <cellStyle name="Normal 7 2 4 2 3 3 2 3" xfId="20418"/>
    <cellStyle name="Normal 7 2 4 2 3 3 3" xfId="7122"/>
    <cellStyle name="Normal 7 2 4 2 3 3 3 2" xfId="20420"/>
    <cellStyle name="Normal 7 2 4 2 3 3 4" xfId="20417"/>
    <cellStyle name="Normal 7 2 4 2 3 4" xfId="3249"/>
    <cellStyle name="Normal 7 2 4 2 3 4 2" xfId="8531"/>
    <cellStyle name="Normal 7 2 4 2 3 4 2 2" xfId="20422"/>
    <cellStyle name="Normal 7 2 4 2 3 4 3" xfId="20421"/>
    <cellStyle name="Normal 7 2 4 2 3 5" xfId="5890"/>
    <cellStyle name="Normal 7 2 4 2 3 5 2" xfId="20423"/>
    <cellStyle name="Normal 7 2 4 2 3 6" xfId="20408"/>
    <cellStyle name="Normal 7 2 4 2 4" xfId="960"/>
    <cellStyle name="Normal 7 2 4 2 4 2" xfId="2192"/>
    <cellStyle name="Normal 7 2 4 2 4 2 2" xfId="4834"/>
    <cellStyle name="Normal 7 2 4 2 4 2 2 2" xfId="10115"/>
    <cellStyle name="Normal 7 2 4 2 4 2 2 2 2" xfId="20427"/>
    <cellStyle name="Normal 7 2 4 2 4 2 2 3" xfId="20426"/>
    <cellStyle name="Normal 7 2 4 2 4 2 3" xfId="7474"/>
    <cellStyle name="Normal 7 2 4 2 4 2 3 2" xfId="20428"/>
    <cellStyle name="Normal 7 2 4 2 4 2 4" xfId="20425"/>
    <cellStyle name="Normal 7 2 4 2 4 3" xfId="3602"/>
    <cellStyle name="Normal 7 2 4 2 4 3 2" xfId="8883"/>
    <cellStyle name="Normal 7 2 4 2 4 3 2 2" xfId="20430"/>
    <cellStyle name="Normal 7 2 4 2 4 3 3" xfId="20429"/>
    <cellStyle name="Normal 7 2 4 2 4 4" xfId="6242"/>
    <cellStyle name="Normal 7 2 4 2 4 4 2" xfId="20431"/>
    <cellStyle name="Normal 7 2 4 2 4 5" xfId="20424"/>
    <cellStyle name="Normal 7 2 4 2 5" xfId="1488"/>
    <cellStyle name="Normal 7 2 4 2 5 2" xfId="4130"/>
    <cellStyle name="Normal 7 2 4 2 5 2 2" xfId="9411"/>
    <cellStyle name="Normal 7 2 4 2 5 2 2 2" xfId="20434"/>
    <cellStyle name="Normal 7 2 4 2 5 2 3" xfId="20433"/>
    <cellStyle name="Normal 7 2 4 2 5 3" xfId="6770"/>
    <cellStyle name="Normal 7 2 4 2 5 3 2" xfId="20435"/>
    <cellStyle name="Normal 7 2 4 2 5 4" xfId="20432"/>
    <cellStyle name="Normal 7 2 4 2 6" xfId="2720"/>
    <cellStyle name="Normal 7 2 4 2 6 2" xfId="5362"/>
    <cellStyle name="Normal 7 2 4 2 6 2 2" xfId="10643"/>
    <cellStyle name="Normal 7 2 4 2 6 2 2 2" xfId="20438"/>
    <cellStyle name="Normal 7 2 4 2 6 2 3" xfId="20437"/>
    <cellStyle name="Normal 7 2 4 2 6 3" xfId="8002"/>
    <cellStyle name="Normal 7 2 4 2 6 3 2" xfId="20439"/>
    <cellStyle name="Normal 7 2 4 2 6 4" xfId="20436"/>
    <cellStyle name="Normal 7 2 4 2 7" xfId="2897"/>
    <cellStyle name="Normal 7 2 4 2 7 2" xfId="8179"/>
    <cellStyle name="Normal 7 2 4 2 7 2 2" xfId="20441"/>
    <cellStyle name="Normal 7 2 4 2 7 3" xfId="20440"/>
    <cellStyle name="Normal 7 2 4 2 8" xfId="5538"/>
    <cellStyle name="Normal 7 2 4 2 8 2" xfId="20442"/>
    <cellStyle name="Normal 7 2 4 2 9" xfId="20383"/>
    <cellStyle name="Normal 7 2 4 3" xfId="348"/>
    <cellStyle name="Normal 7 2 4 3 2" xfId="697"/>
    <cellStyle name="Normal 7 2 4 3 2 2" xfId="1929"/>
    <cellStyle name="Normal 7 2 4 3 2 2 2" xfId="4571"/>
    <cellStyle name="Normal 7 2 4 3 2 2 2 2" xfId="9852"/>
    <cellStyle name="Normal 7 2 4 3 2 2 2 2 2" xfId="20447"/>
    <cellStyle name="Normal 7 2 4 3 2 2 2 3" xfId="20446"/>
    <cellStyle name="Normal 7 2 4 3 2 2 3" xfId="7211"/>
    <cellStyle name="Normal 7 2 4 3 2 2 3 2" xfId="20448"/>
    <cellStyle name="Normal 7 2 4 3 2 2 4" xfId="20445"/>
    <cellStyle name="Normal 7 2 4 3 2 3" xfId="3339"/>
    <cellStyle name="Normal 7 2 4 3 2 3 2" xfId="8620"/>
    <cellStyle name="Normal 7 2 4 3 2 3 2 2" xfId="20450"/>
    <cellStyle name="Normal 7 2 4 3 2 3 3" xfId="20449"/>
    <cellStyle name="Normal 7 2 4 3 2 4" xfId="5979"/>
    <cellStyle name="Normal 7 2 4 3 2 4 2" xfId="20451"/>
    <cellStyle name="Normal 7 2 4 3 2 5" xfId="20444"/>
    <cellStyle name="Normal 7 2 4 3 3" xfId="1049"/>
    <cellStyle name="Normal 7 2 4 3 3 2" xfId="2281"/>
    <cellStyle name="Normal 7 2 4 3 3 2 2" xfId="4923"/>
    <cellStyle name="Normal 7 2 4 3 3 2 2 2" xfId="10204"/>
    <cellStyle name="Normal 7 2 4 3 3 2 2 2 2" xfId="20455"/>
    <cellStyle name="Normal 7 2 4 3 3 2 2 3" xfId="20454"/>
    <cellStyle name="Normal 7 2 4 3 3 2 3" xfId="7563"/>
    <cellStyle name="Normal 7 2 4 3 3 2 3 2" xfId="20456"/>
    <cellStyle name="Normal 7 2 4 3 3 2 4" xfId="20453"/>
    <cellStyle name="Normal 7 2 4 3 3 3" xfId="3691"/>
    <cellStyle name="Normal 7 2 4 3 3 3 2" xfId="8972"/>
    <cellStyle name="Normal 7 2 4 3 3 3 2 2" xfId="20458"/>
    <cellStyle name="Normal 7 2 4 3 3 3 3" xfId="20457"/>
    <cellStyle name="Normal 7 2 4 3 3 4" xfId="6331"/>
    <cellStyle name="Normal 7 2 4 3 3 4 2" xfId="20459"/>
    <cellStyle name="Normal 7 2 4 3 3 5" xfId="20452"/>
    <cellStyle name="Normal 7 2 4 3 4" xfId="1577"/>
    <cellStyle name="Normal 7 2 4 3 4 2" xfId="4219"/>
    <cellStyle name="Normal 7 2 4 3 4 2 2" xfId="9500"/>
    <cellStyle name="Normal 7 2 4 3 4 2 2 2" xfId="20462"/>
    <cellStyle name="Normal 7 2 4 3 4 2 3" xfId="20461"/>
    <cellStyle name="Normal 7 2 4 3 4 3" xfId="6859"/>
    <cellStyle name="Normal 7 2 4 3 4 3 2" xfId="20463"/>
    <cellStyle name="Normal 7 2 4 3 4 4" xfId="20460"/>
    <cellStyle name="Normal 7 2 4 3 5" xfId="2986"/>
    <cellStyle name="Normal 7 2 4 3 5 2" xfId="8268"/>
    <cellStyle name="Normal 7 2 4 3 5 2 2" xfId="20465"/>
    <cellStyle name="Normal 7 2 4 3 5 3" xfId="20464"/>
    <cellStyle name="Normal 7 2 4 3 6" xfId="5627"/>
    <cellStyle name="Normal 7 2 4 3 6 2" xfId="20466"/>
    <cellStyle name="Normal 7 2 4 3 7" xfId="20443"/>
    <cellStyle name="Normal 7 2 4 4" xfId="522"/>
    <cellStyle name="Normal 7 2 4 4 2" xfId="1225"/>
    <cellStyle name="Normal 7 2 4 4 2 2" xfId="2457"/>
    <cellStyle name="Normal 7 2 4 4 2 2 2" xfId="5099"/>
    <cellStyle name="Normal 7 2 4 4 2 2 2 2" xfId="10380"/>
    <cellStyle name="Normal 7 2 4 4 2 2 2 2 2" xfId="20471"/>
    <cellStyle name="Normal 7 2 4 4 2 2 2 3" xfId="20470"/>
    <cellStyle name="Normal 7 2 4 4 2 2 3" xfId="7739"/>
    <cellStyle name="Normal 7 2 4 4 2 2 3 2" xfId="20472"/>
    <cellStyle name="Normal 7 2 4 4 2 2 4" xfId="20469"/>
    <cellStyle name="Normal 7 2 4 4 2 3" xfId="3867"/>
    <cellStyle name="Normal 7 2 4 4 2 3 2" xfId="9148"/>
    <cellStyle name="Normal 7 2 4 4 2 3 2 2" xfId="20474"/>
    <cellStyle name="Normal 7 2 4 4 2 3 3" xfId="20473"/>
    <cellStyle name="Normal 7 2 4 4 2 4" xfId="6507"/>
    <cellStyle name="Normal 7 2 4 4 2 4 2" xfId="20475"/>
    <cellStyle name="Normal 7 2 4 4 2 5" xfId="20468"/>
    <cellStyle name="Normal 7 2 4 4 3" xfId="1753"/>
    <cellStyle name="Normal 7 2 4 4 3 2" xfId="4395"/>
    <cellStyle name="Normal 7 2 4 4 3 2 2" xfId="9676"/>
    <cellStyle name="Normal 7 2 4 4 3 2 2 2" xfId="20478"/>
    <cellStyle name="Normal 7 2 4 4 3 2 3" xfId="20477"/>
    <cellStyle name="Normal 7 2 4 4 3 3" xfId="7035"/>
    <cellStyle name="Normal 7 2 4 4 3 3 2" xfId="20479"/>
    <cellStyle name="Normal 7 2 4 4 3 4" xfId="20476"/>
    <cellStyle name="Normal 7 2 4 4 4" xfId="3162"/>
    <cellStyle name="Normal 7 2 4 4 4 2" xfId="8444"/>
    <cellStyle name="Normal 7 2 4 4 4 2 2" xfId="20481"/>
    <cellStyle name="Normal 7 2 4 4 4 3" xfId="20480"/>
    <cellStyle name="Normal 7 2 4 4 5" xfId="5803"/>
    <cellStyle name="Normal 7 2 4 4 5 2" xfId="20482"/>
    <cellStyle name="Normal 7 2 4 4 6" xfId="20467"/>
    <cellStyle name="Normal 7 2 4 5" xfId="873"/>
    <cellStyle name="Normal 7 2 4 5 2" xfId="2105"/>
    <cellStyle name="Normal 7 2 4 5 2 2" xfId="4747"/>
    <cellStyle name="Normal 7 2 4 5 2 2 2" xfId="10028"/>
    <cellStyle name="Normal 7 2 4 5 2 2 2 2" xfId="20486"/>
    <cellStyle name="Normal 7 2 4 5 2 2 3" xfId="20485"/>
    <cellStyle name="Normal 7 2 4 5 2 3" xfId="7387"/>
    <cellStyle name="Normal 7 2 4 5 2 3 2" xfId="20487"/>
    <cellStyle name="Normal 7 2 4 5 2 4" xfId="20484"/>
    <cellStyle name="Normal 7 2 4 5 3" xfId="3515"/>
    <cellStyle name="Normal 7 2 4 5 3 2" xfId="8796"/>
    <cellStyle name="Normal 7 2 4 5 3 2 2" xfId="20489"/>
    <cellStyle name="Normal 7 2 4 5 3 3" xfId="20488"/>
    <cellStyle name="Normal 7 2 4 5 4" xfId="6155"/>
    <cellStyle name="Normal 7 2 4 5 4 2" xfId="20490"/>
    <cellStyle name="Normal 7 2 4 5 5" xfId="20483"/>
    <cellStyle name="Normal 7 2 4 6" xfId="1401"/>
    <cellStyle name="Normal 7 2 4 6 2" xfId="4043"/>
    <cellStyle name="Normal 7 2 4 6 2 2" xfId="9324"/>
    <cellStyle name="Normal 7 2 4 6 2 2 2" xfId="20493"/>
    <cellStyle name="Normal 7 2 4 6 2 3" xfId="20492"/>
    <cellStyle name="Normal 7 2 4 6 3" xfId="6683"/>
    <cellStyle name="Normal 7 2 4 6 3 2" xfId="20494"/>
    <cellStyle name="Normal 7 2 4 6 4" xfId="20491"/>
    <cellStyle name="Normal 7 2 4 7" xfId="2633"/>
    <cellStyle name="Normal 7 2 4 7 2" xfId="5275"/>
    <cellStyle name="Normal 7 2 4 7 2 2" xfId="10556"/>
    <cellStyle name="Normal 7 2 4 7 2 2 2" xfId="20497"/>
    <cellStyle name="Normal 7 2 4 7 2 3" xfId="20496"/>
    <cellStyle name="Normal 7 2 4 7 3" xfId="7915"/>
    <cellStyle name="Normal 7 2 4 7 3 2" xfId="20498"/>
    <cellStyle name="Normal 7 2 4 7 4" xfId="20495"/>
    <cellStyle name="Normal 7 2 4 8" xfId="2810"/>
    <cellStyle name="Normal 7 2 4 8 2" xfId="8092"/>
    <cellStyle name="Normal 7 2 4 8 2 2" xfId="20500"/>
    <cellStyle name="Normal 7 2 4 8 3" xfId="20499"/>
    <cellStyle name="Normal 7 2 4 9" xfId="5451"/>
    <cellStyle name="Normal 7 2 4 9 2" xfId="20501"/>
    <cellStyle name="Normal 7 2 5" xfId="69"/>
    <cellStyle name="Normal 7 2 5 10" xfId="20502"/>
    <cellStyle name="Normal 7 2 5 2" xfId="258"/>
    <cellStyle name="Normal 7 2 5 2 2" xfId="650"/>
    <cellStyle name="Normal 7 2 5 2 2 2" xfId="1882"/>
    <cellStyle name="Normal 7 2 5 2 2 2 2" xfId="4524"/>
    <cellStyle name="Normal 7 2 5 2 2 2 2 2" xfId="9805"/>
    <cellStyle name="Normal 7 2 5 2 2 2 2 2 2" xfId="20507"/>
    <cellStyle name="Normal 7 2 5 2 2 2 2 3" xfId="20506"/>
    <cellStyle name="Normal 7 2 5 2 2 2 3" xfId="7164"/>
    <cellStyle name="Normal 7 2 5 2 2 2 3 2" xfId="20508"/>
    <cellStyle name="Normal 7 2 5 2 2 2 4" xfId="20505"/>
    <cellStyle name="Normal 7 2 5 2 2 3" xfId="3292"/>
    <cellStyle name="Normal 7 2 5 2 2 3 2" xfId="8573"/>
    <cellStyle name="Normal 7 2 5 2 2 3 2 2" xfId="20510"/>
    <cellStyle name="Normal 7 2 5 2 2 3 3" xfId="20509"/>
    <cellStyle name="Normal 7 2 5 2 2 4" xfId="5932"/>
    <cellStyle name="Normal 7 2 5 2 2 4 2" xfId="20511"/>
    <cellStyle name="Normal 7 2 5 2 2 5" xfId="20504"/>
    <cellStyle name="Normal 7 2 5 2 3" xfId="1002"/>
    <cellStyle name="Normal 7 2 5 2 3 2" xfId="2234"/>
    <cellStyle name="Normal 7 2 5 2 3 2 2" xfId="4876"/>
    <cellStyle name="Normal 7 2 5 2 3 2 2 2" xfId="10157"/>
    <cellStyle name="Normal 7 2 5 2 3 2 2 2 2" xfId="20515"/>
    <cellStyle name="Normal 7 2 5 2 3 2 2 3" xfId="20514"/>
    <cellStyle name="Normal 7 2 5 2 3 2 3" xfId="7516"/>
    <cellStyle name="Normal 7 2 5 2 3 2 3 2" xfId="20516"/>
    <cellStyle name="Normal 7 2 5 2 3 2 4" xfId="20513"/>
    <cellStyle name="Normal 7 2 5 2 3 3" xfId="3644"/>
    <cellStyle name="Normal 7 2 5 2 3 3 2" xfId="8925"/>
    <cellStyle name="Normal 7 2 5 2 3 3 2 2" xfId="20518"/>
    <cellStyle name="Normal 7 2 5 2 3 3 3" xfId="20517"/>
    <cellStyle name="Normal 7 2 5 2 3 4" xfId="6284"/>
    <cellStyle name="Normal 7 2 5 2 3 4 2" xfId="20519"/>
    <cellStyle name="Normal 7 2 5 2 3 5" xfId="20512"/>
    <cellStyle name="Normal 7 2 5 2 4" xfId="1530"/>
    <cellStyle name="Normal 7 2 5 2 4 2" xfId="4172"/>
    <cellStyle name="Normal 7 2 5 2 4 2 2" xfId="9453"/>
    <cellStyle name="Normal 7 2 5 2 4 2 2 2" xfId="20522"/>
    <cellStyle name="Normal 7 2 5 2 4 2 3" xfId="20521"/>
    <cellStyle name="Normal 7 2 5 2 4 3" xfId="6812"/>
    <cellStyle name="Normal 7 2 5 2 4 3 2" xfId="20523"/>
    <cellStyle name="Normal 7 2 5 2 4 4" xfId="20520"/>
    <cellStyle name="Normal 7 2 5 2 5" xfId="2939"/>
    <cellStyle name="Normal 7 2 5 2 5 2" xfId="8221"/>
    <cellStyle name="Normal 7 2 5 2 5 2 2" xfId="20525"/>
    <cellStyle name="Normal 7 2 5 2 5 3" xfId="20524"/>
    <cellStyle name="Normal 7 2 5 2 6" xfId="5580"/>
    <cellStyle name="Normal 7 2 5 2 6 2" xfId="20526"/>
    <cellStyle name="Normal 7 2 5 2 7" xfId="301"/>
    <cellStyle name="Normal 7 2 5 2 7 2" xfId="20527"/>
    <cellStyle name="Normal 7 2 5 2 8" xfId="20503"/>
    <cellStyle name="Normal 7 2 5 3" xfId="164"/>
    <cellStyle name="Normal 7 2 5 3 2" xfId="1180"/>
    <cellStyle name="Normal 7 2 5 3 2 2" xfId="2412"/>
    <cellStyle name="Normal 7 2 5 3 2 2 2" xfId="5054"/>
    <cellStyle name="Normal 7 2 5 3 2 2 2 2" xfId="10335"/>
    <cellStyle name="Normal 7 2 5 3 2 2 2 2 2" xfId="20532"/>
    <cellStyle name="Normal 7 2 5 3 2 2 2 3" xfId="20531"/>
    <cellStyle name="Normal 7 2 5 3 2 2 3" xfId="7694"/>
    <cellStyle name="Normal 7 2 5 3 2 2 3 2" xfId="20533"/>
    <cellStyle name="Normal 7 2 5 3 2 2 4" xfId="20530"/>
    <cellStyle name="Normal 7 2 5 3 2 3" xfId="3822"/>
    <cellStyle name="Normal 7 2 5 3 2 3 2" xfId="9103"/>
    <cellStyle name="Normal 7 2 5 3 2 3 2 2" xfId="20535"/>
    <cellStyle name="Normal 7 2 5 3 2 3 3" xfId="20534"/>
    <cellStyle name="Normal 7 2 5 3 2 4" xfId="6462"/>
    <cellStyle name="Normal 7 2 5 3 2 4 2" xfId="20536"/>
    <cellStyle name="Normal 7 2 5 3 2 5" xfId="20529"/>
    <cellStyle name="Normal 7 2 5 3 3" xfId="1708"/>
    <cellStyle name="Normal 7 2 5 3 3 2" xfId="4350"/>
    <cellStyle name="Normal 7 2 5 3 3 2 2" xfId="9631"/>
    <cellStyle name="Normal 7 2 5 3 3 2 2 2" xfId="20539"/>
    <cellStyle name="Normal 7 2 5 3 3 2 3" xfId="20538"/>
    <cellStyle name="Normal 7 2 5 3 3 3" xfId="6990"/>
    <cellStyle name="Normal 7 2 5 3 3 3 2" xfId="20540"/>
    <cellStyle name="Normal 7 2 5 3 3 4" xfId="20537"/>
    <cellStyle name="Normal 7 2 5 3 4" xfId="3117"/>
    <cellStyle name="Normal 7 2 5 3 4 2" xfId="8399"/>
    <cellStyle name="Normal 7 2 5 3 4 2 2" xfId="20542"/>
    <cellStyle name="Normal 7 2 5 3 4 3" xfId="20541"/>
    <cellStyle name="Normal 7 2 5 3 5" xfId="5758"/>
    <cellStyle name="Normal 7 2 5 3 5 2" xfId="20543"/>
    <cellStyle name="Normal 7 2 5 3 6" xfId="20528"/>
    <cellStyle name="Normal 7 2 5 4" xfId="828"/>
    <cellStyle name="Normal 7 2 5 4 2" xfId="2060"/>
    <cellStyle name="Normal 7 2 5 4 2 2" xfId="4702"/>
    <cellStyle name="Normal 7 2 5 4 2 2 2" xfId="9983"/>
    <cellStyle name="Normal 7 2 5 4 2 2 2 2" xfId="20547"/>
    <cellStyle name="Normal 7 2 5 4 2 2 3" xfId="20546"/>
    <cellStyle name="Normal 7 2 5 4 2 3" xfId="7342"/>
    <cellStyle name="Normal 7 2 5 4 2 3 2" xfId="20548"/>
    <cellStyle name="Normal 7 2 5 4 2 4" xfId="20545"/>
    <cellStyle name="Normal 7 2 5 4 3" xfId="3470"/>
    <cellStyle name="Normal 7 2 5 4 3 2" xfId="8751"/>
    <cellStyle name="Normal 7 2 5 4 3 2 2" xfId="20550"/>
    <cellStyle name="Normal 7 2 5 4 3 3" xfId="20549"/>
    <cellStyle name="Normal 7 2 5 4 4" xfId="6110"/>
    <cellStyle name="Normal 7 2 5 4 4 2" xfId="20551"/>
    <cellStyle name="Normal 7 2 5 4 5" xfId="20544"/>
    <cellStyle name="Normal 7 2 5 5" xfId="1354"/>
    <cellStyle name="Normal 7 2 5 5 2" xfId="3996"/>
    <cellStyle name="Normal 7 2 5 5 2 2" xfId="9277"/>
    <cellStyle name="Normal 7 2 5 5 2 2 2" xfId="20554"/>
    <cellStyle name="Normal 7 2 5 5 2 3" xfId="20553"/>
    <cellStyle name="Normal 7 2 5 5 3" xfId="6636"/>
    <cellStyle name="Normal 7 2 5 5 3 2" xfId="20555"/>
    <cellStyle name="Normal 7 2 5 5 4" xfId="20552"/>
    <cellStyle name="Normal 7 2 5 6" xfId="2586"/>
    <cellStyle name="Normal 7 2 5 6 2" xfId="5228"/>
    <cellStyle name="Normal 7 2 5 6 2 2" xfId="10509"/>
    <cellStyle name="Normal 7 2 5 6 2 2 2" xfId="20558"/>
    <cellStyle name="Normal 7 2 5 6 2 3" xfId="20557"/>
    <cellStyle name="Normal 7 2 5 6 3" xfId="7868"/>
    <cellStyle name="Normal 7 2 5 6 3 2" xfId="20559"/>
    <cellStyle name="Normal 7 2 5 6 4" xfId="20556"/>
    <cellStyle name="Normal 7 2 5 7" xfId="2765"/>
    <cellStyle name="Normal 7 2 5 7 2" xfId="8047"/>
    <cellStyle name="Normal 7 2 5 7 2 2" xfId="20561"/>
    <cellStyle name="Normal 7 2 5 7 3" xfId="20560"/>
    <cellStyle name="Normal 7 2 5 8" xfId="5406"/>
    <cellStyle name="Normal 7 2 5 8 2" xfId="20562"/>
    <cellStyle name="Normal 7 2 5 9" xfId="10660"/>
    <cellStyle name="Normal 7 2 5 9 2" xfId="20563"/>
    <cellStyle name="Normal 7 2 6" xfId="20564"/>
    <cellStyle name="Normal 7 2 7" xfId="20379"/>
    <cellStyle name="Normal 7 3" xfId="136"/>
    <cellStyle name="Normal 7 3 10" xfId="20565"/>
    <cellStyle name="Normal 7 3 2" xfId="219"/>
    <cellStyle name="Normal 7 3 2 2" xfId="403"/>
    <cellStyle name="Normal 7 3 2 2 2" xfId="752"/>
    <cellStyle name="Normal 7 3 2 2 2 2" xfId="1984"/>
    <cellStyle name="Normal 7 3 2 2 2 2 2" xfId="4626"/>
    <cellStyle name="Normal 7 3 2 2 2 2 2 2" xfId="9907"/>
    <cellStyle name="Normal 7 3 2 2 2 2 2 2 2" xfId="20571"/>
    <cellStyle name="Normal 7 3 2 2 2 2 2 3" xfId="20570"/>
    <cellStyle name="Normal 7 3 2 2 2 2 3" xfId="7266"/>
    <cellStyle name="Normal 7 3 2 2 2 2 3 2" xfId="20572"/>
    <cellStyle name="Normal 7 3 2 2 2 2 4" xfId="20569"/>
    <cellStyle name="Normal 7 3 2 2 2 3" xfId="3394"/>
    <cellStyle name="Normal 7 3 2 2 2 3 2" xfId="8675"/>
    <cellStyle name="Normal 7 3 2 2 2 3 2 2" xfId="20574"/>
    <cellStyle name="Normal 7 3 2 2 2 3 3" xfId="20573"/>
    <cellStyle name="Normal 7 3 2 2 2 4" xfId="6034"/>
    <cellStyle name="Normal 7 3 2 2 2 4 2" xfId="20575"/>
    <cellStyle name="Normal 7 3 2 2 2 5" xfId="20568"/>
    <cellStyle name="Normal 7 3 2 2 3" xfId="1104"/>
    <cellStyle name="Normal 7 3 2 2 3 2" xfId="2336"/>
    <cellStyle name="Normal 7 3 2 2 3 2 2" xfId="4978"/>
    <cellStyle name="Normal 7 3 2 2 3 2 2 2" xfId="10259"/>
    <cellStyle name="Normal 7 3 2 2 3 2 2 2 2" xfId="20579"/>
    <cellStyle name="Normal 7 3 2 2 3 2 2 3" xfId="20578"/>
    <cellStyle name="Normal 7 3 2 2 3 2 3" xfId="7618"/>
    <cellStyle name="Normal 7 3 2 2 3 2 3 2" xfId="20580"/>
    <cellStyle name="Normal 7 3 2 2 3 2 4" xfId="20577"/>
    <cellStyle name="Normal 7 3 2 2 3 3" xfId="3746"/>
    <cellStyle name="Normal 7 3 2 2 3 3 2" xfId="9027"/>
    <cellStyle name="Normal 7 3 2 2 3 3 2 2" xfId="20582"/>
    <cellStyle name="Normal 7 3 2 2 3 3 3" xfId="20581"/>
    <cellStyle name="Normal 7 3 2 2 3 4" xfId="6386"/>
    <cellStyle name="Normal 7 3 2 2 3 4 2" xfId="20583"/>
    <cellStyle name="Normal 7 3 2 2 3 5" xfId="20576"/>
    <cellStyle name="Normal 7 3 2 2 4" xfId="1632"/>
    <cellStyle name="Normal 7 3 2 2 4 2" xfId="4274"/>
    <cellStyle name="Normal 7 3 2 2 4 2 2" xfId="9555"/>
    <cellStyle name="Normal 7 3 2 2 4 2 2 2" xfId="20586"/>
    <cellStyle name="Normal 7 3 2 2 4 2 3" xfId="20585"/>
    <cellStyle name="Normal 7 3 2 2 4 3" xfId="6914"/>
    <cellStyle name="Normal 7 3 2 2 4 3 2" xfId="20587"/>
    <cellStyle name="Normal 7 3 2 2 4 4" xfId="20584"/>
    <cellStyle name="Normal 7 3 2 2 5" xfId="3041"/>
    <cellStyle name="Normal 7 3 2 2 5 2" xfId="8323"/>
    <cellStyle name="Normal 7 3 2 2 5 2 2" xfId="20589"/>
    <cellStyle name="Normal 7 3 2 2 5 3" xfId="20588"/>
    <cellStyle name="Normal 7 3 2 2 6" xfId="5682"/>
    <cellStyle name="Normal 7 3 2 2 6 2" xfId="20590"/>
    <cellStyle name="Normal 7 3 2 2 7" xfId="20567"/>
    <cellStyle name="Normal 7 3 2 3" xfId="575"/>
    <cellStyle name="Normal 7 3 2 3 2" xfId="1280"/>
    <cellStyle name="Normal 7 3 2 3 2 2" xfId="2512"/>
    <cellStyle name="Normal 7 3 2 3 2 2 2" xfId="5154"/>
    <cellStyle name="Normal 7 3 2 3 2 2 2 2" xfId="10435"/>
    <cellStyle name="Normal 7 3 2 3 2 2 2 2 2" xfId="20595"/>
    <cellStyle name="Normal 7 3 2 3 2 2 2 3" xfId="20594"/>
    <cellStyle name="Normal 7 3 2 3 2 2 3" xfId="7794"/>
    <cellStyle name="Normal 7 3 2 3 2 2 3 2" xfId="20596"/>
    <cellStyle name="Normal 7 3 2 3 2 2 4" xfId="20593"/>
    <cellStyle name="Normal 7 3 2 3 2 3" xfId="3922"/>
    <cellStyle name="Normal 7 3 2 3 2 3 2" xfId="9203"/>
    <cellStyle name="Normal 7 3 2 3 2 3 2 2" xfId="20598"/>
    <cellStyle name="Normal 7 3 2 3 2 3 3" xfId="20597"/>
    <cellStyle name="Normal 7 3 2 3 2 4" xfId="6562"/>
    <cellStyle name="Normal 7 3 2 3 2 4 2" xfId="20599"/>
    <cellStyle name="Normal 7 3 2 3 2 5" xfId="20592"/>
    <cellStyle name="Normal 7 3 2 3 3" xfId="1808"/>
    <cellStyle name="Normal 7 3 2 3 3 2" xfId="4450"/>
    <cellStyle name="Normal 7 3 2 3 3 2 2" xfId="9731"/>
    <cellStyle name="Normal 7 3 2 3 3 2 2 2" xfId="20602"/>
    <cellStyle name="Normal 7 3 2 3 3 2 3" xfId="20601"/>
    <cellStyle name="Normal 7 3 2 3 3 3" xfId="7090"/>
    <cellStyle name="Normal 7 3 2 3 3 3 2" xfId="20603"/>
    <cellStyle name="Normal 7 3 2 3 3 4" xfId="20600"/>
    <cellStyle name="Normal 7 3 2 3 4" xfId="3217"/>
    <cellStyle name="Normal 7 3 2 3 4 2" xfId="8499"/>
    <cellStyle name="Normal 7 3 2 3 4 2 2" xfId="20605"/>
    <cellStyle name="Normal 7 3 2 3 4 3" xfId="20604"/>
    <cellStyle name="Normal 7 3 2 3 5" xfId="5858"/>
    <cellStyle name="Normal 7 3 2 3 5 2" xfId="20606"/>
    <cellStyle name="Normal 7 3 2 3 6" xfId="20591"/>
    <cellStyle name="Normal 7 3 2 4" xfId="928"/>
    <cellStyle name="Normal 7 3 2 4 2" xfId="2160"/>
    <cellStyle name="Normal 7 3 2 4 2 2" xfId="4802"/>
    <cellStyle name="Normal 7 3 2 4 2 2 2" xfId="10083"/>
    <cellStyle name="Normal 7 3 2 4 2 2 2 2" xfId="20610"/>
    <cellStyle name="Normal 7 3 2 4 2 2 3" xfId="20609"/>
    <cellStyle name="Normal 7 3 2 4 2 3" xfId="7442"/>
    <cellStyle name="Normal 7 3 2 4 2 3 2" xfId="20611"/>
    <cellStyle name="Normal 7 3 2 4 2 4" xfId="20608"/>
    <cellStyle name="Normal 7 3 2 4 3" xfId="3570"/>
    <cellStyle name="Normal 7 3 2 4 3 2" xfId="8851"/>
    <cellStyle name="Normal 7 3 2 4 3 2 2" xfId="20613"/>
    <cellStyle name="Normal 7 3 2 4 3 3" xfId="20612"/>
    <cellStyle name="Normal 7 3 2 4 4" xfId="6210"/>
    <cellStyle name="Normal 7 3 2 4 4 2" xfId="20614"/>
    <cellStyle name="Normal 7 3 2 4 5" xfId="20607"/>
    <cellStyle name="Normal 7 3 2 5" xfId="1456"/>
    <cellStyle name="Normal 7 3 2 5 2" xfId="4098"/>
    <cellStyle name="Normal 7 3 2 5 2 2" xfId="9379"/>
    <cellStyle name="Normal 7 3 2 5 2 2 2" xfId="20617"/>
    <cellStyle name="Normal 7 3 2 5 2 3" xfId="20616"/>
    <cellStyle name="Normal 7 3 2 5 3" xfId="6738"/>
    <cellStyle name="Normal 7 3 2 5 3 2" xfId="20618"/>
    <cellStyle name="Normal 7 3 2 5 4" xfId="20615"/>
    <cellStyle name="Normal 7 3 2 6" xfId="2688"/>
    <cellStyle name="Normal 7 3 2 6 2" xfId="5330"/>
    <cellStyle name="Normal 7 3 2 6 2 2" xfId="10611"/>
    <cellStyle name="Normal 7 3 2 6 2 2 2" xfId="20621"/>
    <cellStyle name="Normal 7 3 2 6 2 3" xfId="20620"/>
    <cellStyle name="Normal 7 3 2 6 3" xfId="7970"/>
    <cellStyle name="Normal 7 3 2 6 3 2" xfId="20622"/>
    <cellStyle name="Normal 7 3 2 6 4" xfId="20619"/>
    <cellStyle name="Normal 7 3 2 7" xfId="2865"/>
    <cellStyle name="Normal 7 3 2 7 2" xfId="8147"/>
    <cellStyle name="Normal 7 3 2 7 2 2" xfId="20624"/>
    <cellStyle name="Normal 7 3 2 7 3" xfId="20623"/>
    <cellStyle name="Normal 7 3 2 8" xfId="5506"/>
    <cellStyle name="Normal 7 3 2 8 2" xfId="20625"/>
    <cellStyle name="Normal 7 3 2 9" xfId="20566"/>
    <cellStyle name="Normal 7 3 3" xfId="316"/>
    <cellStyle name="Normal 7 3 3 2" xfId="665"/>
    <cellStyle name="Normal 7 3 3 2 2" xfId="1897"/>
    <cellStyle name="Normal 7 3 3 2 2 2" xfId="4539"/>
    <cellStyle name="Normal 7 3 3 2 2 2 2" xfId="9820"/>
    <cellStyle name="Normal 7 3 3 2 2 2 2 2" xfId="20630"/>
    <cellStyle name="Normal 7 3 3 2 2 2 3" xfId="20629"/>
    <cellStyle name="Normal 7 3 3 2 2 3" xfId="7179"/>
    <cellStyle name="Normal 7 3 3 2 2 3 2" xfId="20631"/>
    <cellStyle name="Normal 7 3 3 2 2 4" xfId="20628"/>
    <cellStyle name="Normal 7 3 3 2 3" xfId="3307"/>
    <cellStyle name="Normal 7 3 3 2 3 2" xfId="8588"/>
    <cellStyle name="Normal 7 3 3 2 3 2 2" xfId="20633"/>
    <cellStyle name="Normal 7 3 3 2 3 3" xfId="20632"/>
    <cellStyle name="Normal 7 3 3 2 4" xfId="5947"/>
    <cellStyle name="Normal 7 3 3 2 4 2" xfId="20634"/>
    <cellStyle name="Normal 7 3 3 2 5" xfId="20627"/>
    <cellStyle name="Normal 7 3 3 3" xfId="1017"/>
    <cellStyle name="Normal 7 3 3 3 2" xfId="2249"/>
    <cellStyle name="Normal 7 3 3 3 2 2" xfId="4891"/>
    <cellStyle name="Normal 7 3 3 3 2 2 2" xfId="10172"/>
    <cellStyle name="Normal 7 3 3 3 2 2 2 2" xfId="20638"/>
    <cellStyle name="Normal 7 3 3 3 2 2 3" xfId="20637"/>
    <cellStyle name="Normal 7 3 3 3 2 3" xfId="7531"/>
    <cellStyle name="Normal 7 3 3 3 2 3 2" xfId="20639"/>
    <cellStyle name="Normal 7 3 3 3 2 4" xfId="20636"/>
    <cellStyle name="Normal 7 3 3 3 3" xfId="3659"/>
    <cellStyle name="Normal 7 3 3 3 3 2" xfId="8940"/>
    <cellStyle name="Normal 7 3 3 3 3 2 2" xfId="20641"/>
    <cellStyle name="Normal 7 3 3 3 3 3" xfId="20640"/>
    <cellStyle name="Normal 7 3 3 3 4" xfId="6299"/>
    <cellStyle name="Normal 7 3 3 3 4 2" xfId="20642"/>
    <cellStyle name="Normal 7 3 3 3 5" xfId="20635"/>
    <cellStyle name="Normal 7 3 3 4" xfId="1545"/>
    <cellStyle name="Normal 7 3 3 4 2" xfId="4187"/>
    <cellStyle name="Normal 7 3 3 4 2 2" xfId="9468"/>
    <cellStyle name="Normal 7 3 3 4 2 2 2" xfId="20645"/>
    <cellStyle name="Normal 7 3 3 4 2 3" xfId="20644"/>
    <cellStyle name="Normal 7 3 3 4 3" xfId="6827"/>
    <cellStyle name="Normal 7 3 3 4 3 2" xfId="20646"/>
    <cellStyle name="Normal 7 3 3 4 4" xfId="20643"/>
    <cellStyle name="Normal 7 3 3 5" xfId="2954"/>
    <cellStyle name="Normal 7 3 3 5 2" xfId="8236"/>
    <cellStyle name="Normal 7 3 3 5 2 2" xfId="20648"/>
    <cellStyle name="Normal 7 3 3 5 3" xfId="20647"/>
    <cellStyle name="Normal 7 3 3 6" xfId="5595"/>
    <cellStyle name="Normal 7 3 3 6 2" xfId="20649"/>
    <cellStyle name="Normal 7 3 3 7" xfId="20626"/>
    <cellStyle name="Normal 7 3 4" xfId="468"/>
    <cellStyle name="Normal 7 3 4 2" xfId="1169"/>
    <cellStyle name="Normal 7 3 4 2 2" xfId="2401"/>
    <cellStyle name="Normal 7 3 4 2 2 2" xfId="5043"/>
    <cellStyle name="Normal 7 3 4 2 2 2 2" xfId="10324"/>
    <cellStyle name="Normal 7 3 4 2 2 2 2 2" xfId="20654"/>
    <cellStyle name="Normal 7 3 4 2 2 2 3" xfId="20653"/>
    <cellStyle name="Normal 7 3 4 2 2 3" xfId="7683"/>
    <cellStyle name="Normal 7 3 4 2 2 3 2" xfId="20655"/>
    <cellStyle name="Normal 7 3 4 2 2 4" xfId="20652"/>
    <cellStyle name="Normal 7 3 4 2 3" xfId="3811"/>
    <cellStyle name="Normal 7 3 4 2 3 2" xfId="9092"/>
    <cellStyle name="Normal 7 3 4 2 3 2 2" xfId="20657"/>
    <cellStyle name="Normal 7 3 4 2 3 3" xfId="20656"/>
    <cellStyle name="Normal 7 3 4 2 4" xfId="6451"/>
    <cellStyle name="Normal 7 3 4 2 4 2" xfId="20658"/>
    <cellStyle name="Normal 7 3 4 2 5" xfId="20651"/>
    <cellStyle name="Normal 7 3 4 3" xfId="1697"/>
    <cellStyle name="Normal 7 3 4 3 2" xfId="4339"/>
    <cellStyle name="Normal 7 3 4 3 2 2" xfId="9620"/>
    <cellStyle name="Normal 7 3 4 3 2 2 2" xfId="20661"/>
    <cellStyle name="Normal 7 3 4 3 2 3" xfId="20660"/>
    <cellStyle name="Normal 7 3 4 3 3" xfId="6979"/>
    <cellStyle name="Normal 7 3 4 3 3 2" xfId="20662"/>
    <cellStyle name="Normal 7 3 4 3 4" xfId="20659"/>
    <cellStyle name="Normal 7 3 4 4" xfId="3106"/>
    <cellStyle name="Normal 7 3 4 4 2" xfId="8388"/>
    <cellStyle name="Normal 7 3 4 4 2 2" xfId="20664"/>
    <cellStyle name="Normal 7 3 4 4 3" xfId="20663"/>
    <cellStyle name="Normal 7 3 4 5" xfId="5747"/>
    <cellStyle name="Normal 7 3 4 5 2" xfId="20665"/>
    <cellStyle name="Normal 7 3 4 6" xfId="20650"/>
    <cellStyle name="Normal 7 3 5" xfId="817"/>
    <cellStyle name="Normal 7 3 5 2" xfId="2049"/>
    <cellStyle name="Normal 7 3 5 2 2" xfId="4691"/>
    <cellStyle name="Normal 7 3 5 2 2 2" xfId="9972"/>
    <cellStyle name="Normal 7 3 5 2 2 2 2" xfId="20669"/>
    <cellStyle name="Normal 7 3 5 2 2 3" xfId="20668"/>
    <cellStyle name="Normal 7 3 5 2 3" xfId="7331"/>
    <cellStyle name="Normal 7 3 5 2 3 2" xfId="20670"/>
    <cellStyle name="Normal 7 3 5 2 4" xfId="20667"/>
    <cellStyle name="Normal 7 3 5 3" xfId="3459"/>
    <cellStyle name="Normal 7 3 5 3 2" xfId="8740"/>
    <cellStyle name="Normal 7 3 5 3 2 2" xfId="20672"/>
    <cellStyle name="Normal 7 3 5 3 3" xfId="20671"/>
    <cellStyle name="Normal 7 3 5 4" xfId="6099"/>
    <cellStyle name="Normal 7 3 5 4 2" xfId="20673"/>
    <cellStyle name="Normal 7 3 5 5" xfId="20666"/>
    <cellStyle name="Normal 7 3 6" xfId="1369"/>
    <cellStyle name="Normal 7 3 6 2" xfId="4011"/>
    <cellStyle name="Normal 7 3 6 2 2" xfId="9292"/>
    <cellStyle name="Normal 7 3 6 2 2 2" xfId="20676"/>
    <cellStyle name="Normal 7 3 6 2 3" xfId="20675"/>
    <cellStyle name="Normal 7 3 6 3" xfId="6651"/>
    <cellStyle name="Normal 7 3 6 3 2" xfId="20677"/>
    <cellStyle name="Normal 7 3 6 4" xfId="20674"/>
    <cellStyle name="Normal 7 3 7" xfId="2601"/>
    <cellStyle name="Normal 7 3 7 2" xfId="5243"/>
    <cellStyle name="Normal 7 3 7 2 2" xfId="10524"/>
    <cellStyle name="Normal 7 3 7 2 2 2" xfId="20680"/>
    <cellStyle name="Normal 7 3 7 2 3" xfId="20679"/>
    <cellStyle name="Normal 7 3 7 3" xfId="7883"/>
    <cellStyle name="Normal 7 3 7 3 2" xfId="20681"/>
    <cellStyle name="Normal 7 3 7 4" xfId="20678"/>
    <cellStyle name="Normal 7 3 8" xfId="2753"/>
    <cellStyle name="Normal 7 3 8 2" xfId="8035"/>
    <cellStyle name="Normal 7 3 8 2 2" xfId="20683"/>
    <cellStyle name="Normal 7 3 8 3" xfId="20682"/>
    <cellStyle name="Normal 7 3 9" xfId="5395"/>
    <cellStyle name="Normal 7 3 9 2" xfId="20684"/>
    <cellStyle name="Normal 7 4" xfId="159"/>
    <cellStyle name="Normal 7 4 2" xfId="20685"/>
    <cellStyle name="Normal 7 5" xfId="106"/>
    <cellStyle name="Normal 7 5 10" xfId="20686"/>
    <cellStyle name="Normal 7 5 2" xfId="255"/>
    <cellStyle name="Normal 7 5 2 2" xfId="439"/>
    <cellStyle name="Normal 7 5 2 2 2" xfId="788"/>
    <cellStyle name="Normal 7 5 2 2 2 2" xfId="2020"/>
    <cellStyle name="Normal 7 5 2 2 2 2 2" xfId="4662"/>
    <cellStyle name="Normal 7 5 2 2 2 2 2 2" xfId="9943"/>
    <cellStyle name="Normal 7 5 2 2 2 2 2 2 2" xfId="20692"/>
    <cellStyle name="Normal 7 5 2 2 2 2 2 3" xfId="20691"/>
    <cellStyle name="Normal 7 5 2 2 2 2 3" xfId="7302"/>
    <cellStyle name="Normal 7 5 2 2 2 2 3 2" xfId="20693"/>
    <cellStyle name="Normal 7 5 2 2 2 2 4" xfId="20690"/>
    <cellStyle name="Normal 7 5 2 2 2 3" xfId="3430"/>
    <cellStyle name="Normal 7 5 2 2 2 3 2" xfId="8711"/>
    <cellStyle name="Normal 7 5 2 2 2 3 2 2" xfId="20695"/>
    <cellStyle name="Normal 7 5 2 2 2 3 3" xfId="20694"/>
    <cellStyle name="Normal 7 5 2 2 2 4" xfId="6070"/>
    <cellStyle name="Normal 7 5 2 2 2 4 2" xfId="20696"/>
    <cellStyle name="Normal 7 5 2 2 2 5" xfId="20689"/>
    <cellStyle name="Normal 7 5 2 2 3" xfId="1140"/>
    <cellStyle name="Normal 7 5 2 2 3 2" xfId="2372"/>
    <cellStyle name="Normal 7 5 2 2 3 2 2" xfId="5014"/>
    <cellStyle name="Normal 7 5 2 2 3 2 2 2" xfId="10295"/>
    <cellStyle name="Normal 7 5 2 2 3 2 2 2 2" xfId="20700"/>
    <cellStyle name="Normal 7 5 2 2 3 2 2 3" xfId="20699"/>
    <cellStyle name="Normal 7 5 2 2 3 2 3" xfId="7654"/>
    <cellStyle name="Normal 7 5 2 2 3 2 3 2" xfId="20701"/>
    <cellStyle name="Normal 7 5 2 2 3 2 4" xfId="20698"/>
    <cellStyle name="Normal 7 5 2 2 3 3" xfId="3782"/>
    <cellStyle name="Normal 7 5 2 2 3 3 2" xfId="9063"/>
    <cellStyle name="Normal 7 5 2 2 3 3 2 2" xfId="20703"/>
    <cellStyle name="Normal 7 5 2 2 3 3 3" xfId="20702"/>
    <cellStyle name="Normal 7 5 2 2 3 4" xfId="6422"/>
    <cellStyle name="Normal 7 5 2 2 3 4 2" xfId="20704"/>
    <cellStyle name="Normal 7 5 2 2 3 5" xfId="20697"/>
    <cellStyle name="Normal 7 5 2 2 4" xfId="1668"/>
    <cellStyle name="Normal 7 5 2 2 4 2" xfId="4310"/>
    <cellStyle name="Normal 7 5 2 2 4 2 2" xfId="9591"/>
    <cellStyle name="Normal 7 5 2 2 4 2 2 2" xfId="20707"/>
    <cellStyle name="Normal 7 5 2 2 4 2 3" xfId="20706"/>
    <cellStyle name="Normal 7 5 2 2 4 3" xfId="6950"/>
    <cellStyle name="Normal 7 5 2 2 4 3 2" xfId="20708"/>
    <cellStyle name="Normal 7 5 2 2 4 4" xfId="20705"/>
    <cellStyle name="Normal 7 5 2 2 5" xfId="3077"/>
    <cellStyle name="Normal 7 5 2 2 5 2" xfId="8359"/>
    <cellStyle name="Normal 7 5 2 2 5 2 2" xfId="20710"/>
    <cellStyle name="Normal 7 5 2 2 5 3" xfId="20709"/>
    <cellStyle name="Normal 7 5 2 2 6" xfId="5718"/>
    <cellStyle name="Normal 7 5 2 2 6 2" xfId="20711"/>
    <cellStyle name="Normal 7 5 2 2 7" xfId="20688"/>
    <cellStyle name="Normal 7 5 2 3" xfId="611"/>
    <cellStyle name="Normal 7 5 2 3 2" xfId="1316"/>
    <cellStyle name="Normal 7 5 2 3 2 2" xfId="2548"/>
    <cellStyle name="Normal 7 5 2 3 2 2 2" xfId="5190"/>
    <cellStyle name="Normal 7 5 2 3 2 2 2 2" xfId="10471"/>
    <cellStyle name="Normal 7 5 2 3 2 2 2 2 2" xfId="20716"/>
    <cellStyle name="Normal 7 5 2 3 2 2 2 3" xfId="20715"/>
    <cellStyle name="Normal 7 5 2 3 2 2 3" xfId="7830"/>
    <cellStyle name="Normal 7 5 2 3 2 2 3 2" xfId="20717"/>
    <cellStyle name="Normal 7 5 2 3 2 2 4" xfId="20714"/>
    <cellStyle name="Normal 7 5 2 3 2 3" xfId="3958"/>
    <cellStyle name="Normal 7 5 2 3 2 3 2" xfId="9239"/>
    <cellStyle name="Normal 7 5 2 3 2 3 2 2" xfId="20719"/>
    <cellStyle name="Normal 7 5 2 3 2 3 3" xfId="20718"/>
    <cellStyle name="Normal 7 5 2 3 2 4" xfId="6598"/>
    <cellStyle name="Normal 7 5 2 3 2 4 2" xfId="20720"/>
    <cellStyle name="Normal 7 5 2 3 2 5" xfId="20713"/>
    <cellStyle name="Normal 7 5 2 3 3" xfId="1844"/>
    <cellStyle name="Normal 7 5 2 3 3 2" xfId="4486"/>
    <cellStyle name="Normal 7 5 2 3 3 2 2" xfId="9767"/>
    <cellStyle name="Normal 7 5 2 3 3 2 2 2" xfId="20723"/>
    <cellStyle name="Normal 7 5 2 3 3 2 3" xfId="20722"/>
    <cellStyle name="Normal 7 5 2 3 3 3" xfId="7126"/>
    <cellStyle name="Normal 7 5 2 3 3 3 2" xfId="20724"/>
    <cellStyle name="Normal 7 5 2 3 3 4" xfId="20721"/>
    <cellStyle name="Normal 7 5 2 3 4" xfId="3253"/>
    <cellStyle name="Normal 7 5 2 3 4 2" xfId="8535"/>
    <cellStyle name="Normal 7 5 2 3 4 2 2" xfId="20726"/>
    <cellStyle name="Normal 7 5 2 3 4 3" xfId="20725"/>
    <cellStyle name="Normal 7 5 2 3 5" xfId="5894"/>
    <cellStyle name="Normal 7 5 2 3 5 2" xfId="20727"/>
    <cellStyle name="Normal 7 5 2 3 6" xfId="20712"/>
    <cellStyle name="Normal 7 5 2 4" xfId="964"/>
    <cellStyle name="Normal 7 5 2 4 2" xfId="2196"/>
    <cellStyle name="Normal 7 5 2 4 2 2" xfId="4838"/>
    <cellStyle name="Normal 7 5 2 4 2 2 2" xfId="10119"/>
    <cellStyle name="Normal 7 5 2 4 2 2 2 2" xfId="20731"/>
    <cellStyle name="Normal 7 5 2 4 2 2 3" xfId="20730"/>
    <cellStyle name="Normal 7 5 2 4 2 3" xfId="7478"/>
    <cellStyle name="Normal 7 5 2 4 2 3 2" xfId="20732"/>
    <cellStyle name="Normal 7 5 2 4 2 4" xfId="20729"/>
    <cellStyle name="Normal 7 5 2 4 3" xfId="3606"/>
    <cellStyle name="Normal 7 5 2 4 3 2" xfId="8887"/>
    <cellStyle name="Normal 7 5 2 4 3 2 2" xfId="20734"/>
    <cellStyle name="Normal 7 5 2 4 3 3" xfId="20733"/>
    <cellStyle name="Normal 7 5 2 4 4" xfId="6246"/>
    <cellStyle name="Normal 7 5 2 4 4 2" xfId="20735"/>
    <cellStyle name="Normal 7 5 2 4 5" xfId="20728"/>
    <cellStyle name="Normal 7 5 2 5" xfId="1492"/>
    <cellStyle name="Normal 7 5 2 5 2" xfId="4134"/>
    <cellStyle name="Normal 7 5 2 5 2 2" xfId="9415"/>
    <cellStyle name="Normal 7 5 2 5 2 2 2" xfId="20738"/>
    <cellStyle name="Normal 7 5 2 5 2 3" xfId="20737"/>
    <cellStyle name="Normal 7 5 2 5 3" xfId="6774"/>
    <cellStyle name="Normal 7 5 2 5 3 2" xfId="20739"/>
    <cellStyle name="Normal 7 5 2 5 4" xfId="20736"/>
    <cellStyle name="Normal 7 5 2 6" xfId="2724"/>
    <cellStyle name="Normal 7 5 2 6 2" xfId="5366"/>
    <cellStyle name="Normal 7 5 2 6 2 2" xfId="10647"/>
    <cellStyle name="Normal 7 5 2 6 2 2 2" xfId="20742"/>
    <cellStyle name="Normal 7 5 2 6 2 3" xfId="20741"/>
    <cellStyle name="Normal 7 5 2 6 3" xfId="8006"/>
    <cellStyle name="Normal 7 5 2 6 3 2" xfId="20743"/>
    <cellStyle name="Normal 7 5 2 6 4" xfId="20740"/>
    <cellStyle name="Normal 7 5 2 7" xfId="2901"/>
    <cellStyle name="Normal 7 5 2 7 2" xfId="8183"/>
    <cellStyle name="Normal 7 5 2 7 2 2" xfId="20745"/>
    <cellStyle name="Normal 7 5 2 7 3" xfId="20744"/>
    <cellStyle name="Normal 7 5 2 8" xfId="5542"/>
    <cellStyle name="Normal 7 5 2 8 2" xfId="20746"/>
    <cellStyle name="Normal 7 5 2 9" xfId="20687"/>
    <cellStyle name="Normal 7 5 3" xfId="352"/>
    <cellStyle name="Normal 7 5 3 2" xfId="701"/>
    <cellStyle name="Normal 7 5 3 2 2" xfId="1933"/>
    <cellStyle name="Normal 7 5 3 2 2 2" xfId="4575"/>
    <cellStyle name="Normal 7 5 3 2 2 2 2" xfId="9856"/>
    <cellStyle name="Normal 7 5 3 2 2 2 2 2" xfId="20751"/>
    <cellStyle name="Normal 7 5 3 2 2 2 3" xfId="20750"/>
    <cellStyle name="Normal 7 5 3 2 2 3" xfId="7215"/>
    <cellStyle name="Normal 7 5 3 2 2 3 2" xfId="20752"/>
    <cellStyle name="Normal 7 5 3 2 2 4" xfId="20749"/>
    <cellStyle name="Normal 7 5 3 2 3" xfId="3343"/>
    <cellStyle name="Normal 7 5 3 2 3 2" xfId="8624"/>
    <cellStyle name="Normal 7 5 3 2 3 2 2" xfId="20754"/>
    <cellStyle name="Normal 7 5 3 2 3 3" xfId="20753"/>
    <cellStyle name="Normal 7 5 3 2 4" xfId="5983"/>
    <cellStyle name="Normal 7 5 3 2 4 2" xfId="20755"/>
    <cellStyle name="Normal 7 5 3 2 5" xfId="20748"/>
    <cellStyle name="Normal 7 5 3 3" xfId="1053"/>
    <cellStyle name="Normal 7 5 3 3 2" xfId="2285"/>
    <cellStyle name="Normal 7 5 3 3 2 2" xfId="4927"/>
    <cellStyle name="Normal 7 5 3 3 2 2 2" xfId="10208"/>
    <cellStyle name="Normal 7 5 3 3 2 2 2 2" xfId="20759"/>
    <cellStyle name="Normal 7 5 3 3 2 2 3" xfId="20758"/>
    <cellStyle name="Normal 7 5 3 3 2 3" xfId="7567"/>
    <cellStyle name="Normal 7 5 3 3 2 3 2" xfId="20760"/>
    <cellStyle name="Normal 7 5 3 3 2 4" xfId="20757"/>
    <cellStyle name="Normal 7 5 3 3 3" xfId="3695"/>
    <cellStyle name="Normal 7 5 3 3 3 2" xfId="8976"/>
    <cellStyle name="Normal 7 5 3 3 3 2 2" xfId="20762"/>
    <cellStyle name="Normal 7 5 3 3 3 3" xfId="20761"/>
    <cellStyle name="Normal 7 5 3 3 4" xfId="6335"/>
    <cellStyle name="Normal 7 5 3 3 4 2" xfId="20763"/>
    <cellStyle name="Normal 7 5 3 3 5" xfId="20756"/>
    <cellStyle name="Normal 7 5 3 4" xfId="1581"/>
    <cellStyle name="Normal 7 5 3 4 2" xfId="4223"/>
    <cellStyle name="Normal 7 5 3 4 2 2" xfId="9504"/>
    <cellStyle name="Normal 7 5 3 4 2 2 2" xfId="20766"/>
    <cellStyle name="Normal 7 5 3 4 2 3" xfId="20765"/>
    <cellStyle name="Normal 7 5 3 4 3" xfId="6863"/>
    <cellStyle name="Normal 7 5 3 4 3 2" xfId="20767"/>
    <cellStyle name="Normal 7 5 3 4 4" xfId="20764"/>
    <cellStyle name="Normal 7 5 3 5" xfId="2990"/>
    <cellStyle name="Normal 7 5 3 5 2" xfId="8272"/>
    <cellStyle name="Normal 7 5 3 5 2 2" xfId="20769"/>
    <cellStyle name="Normal 7 5 3 5 3" xfId="20768"/>
    <cellStyle name="Normal 7 5 3 6" xfId="5631"/>
    <cellStyle name="Normal 7 5 3 6 2" xfId="20770"/>
    <cellStyle name="Normal 7 5 3 7" xfId="20747"/>
    <cellStyle name="Normal 7 5 4" xfId="526"/>
    <cellStyle name="Normal 7 5 4 2" xfId="1229"/>
    <cellStyle name="Normal 7 5 4 2 2" xfId="2461"/>
    <cellStyle name="Normal 7 5 4 2 2 2" xfId="5103"/>
    <cellStyle name="Normal 7 5 4 2 2 2 2" xfId="10384"/>
    <cellStyle name="Normal 7 5 4 2 2 2 2 2" xfId="20775"/>
    <cellStyle name="Normal 7 5 4 2 2 2 3" xfId="20774"/>
    <cellStyle name="Normal 7 5 4 2 2 3" xfId="7743"/>
    <cellStyle name="Normal 7 5 4 2 2 3 2" xfId="20776"/>
    <cellStyle name="Normal 7 5 4 2 2 4" xfId="20773"/>
    <cellStyle name="Normal 7 5 4 2 3" xfId="3871"/>
    <cellStyle name="Normal 7 5 4 2 3 2" xfId="9152"/>
    <cellStyle name="Normal 7 5 4 2 3 2 2" xfId="20778"/>
    <cellStyle name="Normal 7 5 4 2 3 3" xfId="20777"/>
    <cellStyle name="Normal 7 5 4 2 4" xfId="6511"/>
    <cellStyle name="Normal 7 5 4 2 4 2" xfId="20779"/>
    <cellStyle name="Normal 7 5 4 2 5" xfId="20772"/>
    <cellStyle name="Normal 7 5 4 3" xfId="1757"/>
    <cellStyle name="Normal 7 5 4 3 2" xfId="4399"/>
    <cellStyle name="Normal 7 5 4 3 2 2" xfId="9680"/>
    <cellStyle name="Normal 7 5 4 3 2 2 2" xfId="20782"/>
    <cellStyle name="Normal 7 5 4 3 2 3" xfId="20781"/>
    <cellStyle name="Normal 7 5 4 3 3" xfId="7039"/>
    <cellStyle name="Normal 7 5 4 3 3 2" xfId="20783"/>
    <cellStyle name="Normal 7 5 4 3 4" xfId="20780"/>
    <cellStyle name="Normal 7 5 4 4" xfId="3166"/>
    <cellStyle name="Normal 7 5 4 4 2" xfId="8448"/>
    <cellStyle name="Normal 7 5 4 4 2 2" xfId="20785"/>
    <cellStyle name="Normal 7 5 4 4 3" xfId="20784"/>
    <cellStyle name="Normal 7 5 4 5" xfId="5807"/>
    <cellStyle name="Normal 7 5 4 5 2" xfId="20786"/>
    <cellStyle name="Normal 7 5 4 6" xfId="20771"/>
    <cellStyle name="Normal 7 5 5" xfId="877"/>
    <cellStyle name="Normal 7 5 5 2" xfId="2109"/>
    <cellStyle name="Normal 7 5 5 2 2" xfId="4751"/>
    <cellStyle name="Normal 7 5 5 2 2 2" xfId="10032"/>
    <cellStyle name="Normal 7 5 5 2 2 2 2" xfId="20790"/>
    <cellStyle name="Normal 7 5 5 2 2 3" xfId="20789"/>
    <cellStyle name="Normal 7 5 5 2 3" xfId="7391"/>
    <cellStyle name="Normal 7 5 5 2 3 2" xfId="20791"/>
    <cellStyle name="Normal 7 5 5 2 4" xfId="20788"/>
    <cellStyle name="Normal 7 5 5 3" xfId="3519"/>
    <cellStyle name="Normal 7 5 5 3 2" xfId="8800"/>
    <cellStyle name="Normal 7 5 5 3 2 2" xfId="20793"/>
    <cellStyle name="Normal 7 5 5 3 3" xfId="20792"/>
    <cellStyle name="Normal 7 5 5 4" xfId="6159"/>
    <cellStyle name="Normal 7 5 5 4 2" xfId="20794"/>
    <cellStyle name="Normal 7 5 5 5" xfId="20787"/>
    <cellStyle name="Normal 7 5 6" xfId="1405"/>
    <cellStyle name="Normal 7 5 6 2" xfId="4047"/>
    <cellStyle name="Normal 7 5 6 2 2" xfId="9328"/>
    <cellStyle name="Normal 7 5 6 2 2 2" xfId="20797"/>
    <cellStyle name="Normal 7 5 6 2 3" xfId="20796"/>
    <cellStyle name="Normal 7 5 6 3" xfId="6687"/>
    <cellStyle name="Normal 7 5 6 3 2" xfId="20798"/>
    <cellStyle name="Normal 7 5 6 4" xfId="20795"/>
    <cellStyle name="Normal 7 5 7" xfId="2637"/>
    <cellStyle name="Normal 7 5 7 2" xfId="5279"/>
    <cellStyle name="Normal 7 5 7 2 2" xfId="10560"/>
    <cellStyle name="Normal 7 5 7 2 2 2" xfId="20801"/>
    <cellStyle name="Normal 7 5 7 2 3" xfId="20800"/>
    <cellStyle name="Normal 7 5 7 3" xfId="7919"/>
    <cellStyle name="Normal 7 5 7 3 2" xfId="20802"/>
    <cellStyle name="Normal 7 5 7 4" xfId="20799"/>
    <cellStyle name="Normal 7 5 8" xfId="2814"/>
    <cellStyle name="Normal 7 5 8 2" xfId="8096"/>
    <cellStyle name="Normal 7 5 8 2 2" xfId="20804"/>
    <cellStyle name="Normal 7 5 8 3" xfId="20803"/>
    <cellStyle name="Normal 7 5 9" xfId="5455"/>
    <cellStyle name="Normal 7 5 9 2" xfId="20805"/>
    <cellStyle name="Normal 7 6" xfId="68"/>
    <cellStyle name="Normal 7 6 10" xfId="20806"/>
    <cellStyle name="Normal 7 6 2" xfId="257"/>
    <cellStyle name="Normal 7 6 2 2" xfId="723"/>
    <cellStyle name="Normal 7 6 2 2 2" xfId="1955"/>
    <cellStyle name="Normal 7 6 2 2 2 2" xfId="4597"/>
    <cellStyle name="Normal 7 6 2 2 2 2 2" xfId="9878"/>
    <cellStyle name="Normal 7 6 2 2 2 2 2 2" xfId="20811"/>
    <cellStyle name="Normal 7 6 2 2 2 2 3" xfId="20810"/>
    <cellStyle name="Normal 7 6 2 2 2 3" xfId="7237"/>
    <cellStyle name="Normal 7 6 2 2 2 3 2" xfId="20812"/>
    <cellStyle name="Normal 7 6 2 2 2 4" xfId="20809"/>
    <cellStyle name="Normal 7 6 2 2 3" xfId="3365"/>
    <cellStyle name="Normal 7 6 2 2 3 2" xfId="8646"/>
    <cellStyle name="Normal 7 6 2 2 3 2 2" xfId="20814"/>
    <cellStyle name="Normal 7 6 2 2 3 3" xfId="20813"/>
    <cellStyle name="Normal 7 6 2 2 4" xfId="6005"/>
    <cellStyle name="Normal 7 6 2 2 4 2" xfId="20815"/>
    <cellStyle name="Normal 7 6 2 2 5" xfId="20808"/>
    <cellStyle name="Normal 7 6 2 3" xfId="1075"/>
    <cellStyle name="Normal 7 6 2 3 2" xfId="2307"/>
    <cellStyle name="Normal 7 6 2 3 2 2" xfId="4949"/>
    <cellStyle name="Normal 7 6 2 3 2 2 2" xfId="10230"/>
    <cellStyle name="Normal 7 6 2 3 2 2 2 2" xfId="20819"/>
    <cellStyle name="Normal 7 6 2 3 2 2 3" xfId="20818"/>
    <cellStyle name="Normal 7 6 2 3 2 3" xfId="7589"/>
    <cellStyle name="Normal 7 6 2 3 2 3 2" xfId="20820"/>
    <cellStyle name="Normal 7 6 2 3 2 4" xfId="20817"/>
    <cellStyle name="Normal 7 6 2 3 3" xfId="3717"/>
    <cellStyle name="Normal 7 6 2 3 3 2" xfId="8998"/>
    <cellStyle name="Normal 7 6 2 3 3 2 2" xfId="20822"/>
    <cellStyle name="Normal 7 6 2 3 3 3" xfId="20821"/>
    <cellStyle name="Normal 7 6 2 3 4" xfId="6357"/>
    <cellStyle name="Normal 7 6 2 3 4 2" xfId="20823"/>
    <cellStyle name="Normal 7 6 2 3 5" xfId="20816"/>
    <cellStyle name="Normal 7 6 2 4" xfId="1603"/>
    <cellStyle name="Normal 7 6 2 4 2" xfId="4245"/>
    <cellStyle name="Normal 7 6 2 4 2 2" xfId="9526"/>
    <cellStyle name="Normal 7 6 2 4 2 2 2" xfId="20826"/>
    <cellStyle name="Normal 7 6 2 4 2 3" xfId="20825"/>
    <cellStyle name="Normal 7 6 2 4 3" xfId="6885"/>
    <cellStyle name="Normal 7 6 2 4 3 2" xfId="20827"/>
    <cellStyle name="Normal 7 6 2 4 4" xfId="20824"/>
    <cellStyle name="Normal 7 6 2 5" xfId="3012"/>
    <cellStyle name="Normal 7 6 2 5 2" xfId="8294"/>
    <cellStyle name="Normal 7 6 2 5 2 2" xfId="20829"/>
    <cellStyle name="Normal 7 6 2 5 3" xfId="20828"/>
    <cellStyle name="Normal 7 6 2 6" xfId="5653"/>
    <cellStyle name="Normal 7 6 2 6 2" xfId="20830"/>
    <cellStyle name="Normal 7 6 2 7" xfId="374"/>
    <cellStyle name="Normal 7 6 2 7 2" xfId="20831"/>
    <cellStyle name="Normal 7 6 2 8" xfId="20807"/>
    <cellStyle name="Normal 7 6 3" xfId="189"/>
    <cellStyle name="Normal 7 6 3 2" xfId="1251"/>
    <cellStyle name="Normal 7 6 3 2 2" xfId="2483"/>
    <cellStyle name="Normal 7 6 3 2 2 2" xfId="5125"/>
    <cellStyle name="Normal 7 6 3 2 2 2 2" xfId="10406"/>
    <cellStyle name="Normal 7 6 3 2 2 2 2 2" xfId="20836"/>
    <cellStyle name="Normal 7 6 3 2 2 2 3" xfId="20835"/>
    <cellStyle name="Normal 7 6 3 2 2 3" xfId="7765"/>
    <cellStyle name="Normal 7 6 3 2 2 3 2" xfId="20837"/>
    <cellStyle name="Normal 7 6 3 2 2 4" xfId="20834"/>
    <cellStyle name="Normal 7 6 3 2 3" xfId="3893"/>
    <cellStyle name="Normal 7 6 3 2 3 2" xfId="9174"/>
    <cellStyle name="Normal 7 6 3 2 3 2 2" xfId="20839"/>
    <cellStyle name="Normal 7 6 3 2 3 3" xfId="20838"/>
    <cellStyle name="Normal 7 6 3 2 4" xfId="6533"/>
    <cellStyle name="Normal 7 6 3 2 4 2" xfId="20840"/>
    <cellStyle name="Normal 7 6 3 2 5" xfId="20833"/>
    <cellStyle name="Normal 7 6 3 3" xfId="1779"/>
    <cellStyle name="Normal 7 6 3 3 2" xfId="4421"/>
    <cellStyle name="Normal 7 6 3 3 2 2" xfId="9702"/>
    <cellStyle name="Normal 7 6 3 3 2 2 2" xfId="20843"/>
    <cellStyle name="Normal 7 6 3 3 2 3" xfId="20842"/>
    <cellStyle name="Normal 7 6 3 3 3" xfId="7061"/>
    <cellStyle name="Normal 7 6 3 3 3 2" xfId="20844"/>
    <cellStyle name="Normal 7 6 3 3 4" xfId="20841"/>
    <cellStyle name="Normal 7 6 3 4" xfId="3188"/>
    <cellStyle name="Normal 7 6 3 4 2" xfId="8470"/>
    <cellStyle name="Normal 7 6 3 4 2 2" xfId="20846"/>
    <cellStyle name="Normal 7 6 3 4 3" xfId="20845"/>
    <cellStyle name="Normal 7 6 3 5" xfId="5829"/>
    <cellStyle name="Normal 7 6 3 5 2" xfId="20847"/>
    <cellStyle name="Normal 7 6 3 6" xfId="20832"/>
    <cellStyle name="Normal 7 6 4" xfId="899"/>
    <cellStyle name="Normal 7 6 4 2" xfId="2131"/>
    <cellStyle name="Normal 7 6 4 2 2" xfId="4773"/>
    <cellStyle name="Normal 7 6 4 2 2 2" xfId="10054"/>
    <cellStyle name="Normal 7 6 4 2 2 2 2" xfId="20851"/>
    <cellStyle name="Normal 7 6 4 2 2 3" xfId="20850"/>
    <cellStyle name="Normal 7 6 4 2 3" xfId="7413"/>
    <cellStyle name="Normal 7 6 4 2 3 2" xfId="20852"/>
    <cellStyle name="Normal 7 6 4 2 4" xfId="20849"/>
    <cellStyle name="Normal 7 6 4 3" xfId="3541"/>
    <cellStyle name="Normal 7 6 4 3 2" xfId="8822"/>
    <cellStyle name="Normal 7 6 4 3 2 2" xfId="20854"/>
    <cellStyle name="Normal 7 6 4 3 3" xfId="20853"/>
    <cellStyle name="Normal 7 6 4 4" xfId="6181"/>
    <cellStyle name="Normal 7 6 4 4 2" xfId="20855"/>
    <cellStyle name="Normal 7 6 4 5" xfId="20848"/>
    <cellStyle name="Normal 7 6 5" xfId="1427"/>
    <cellStyle name="Normal 7 6 5 2" xfId="4069"/>
    <cellStyle name="Normal 7 6 5 2 2" xfId="9350"/>
    <cellStyle name="Normal 7 6 5 2 2 2" xfId="20858"/>
    <cellStyle name="Normal 7 6 5 2 3" xfId="20857"/>
    <cellStyle name="Normal 7 6 5 3" xfId="6709"/>
    <cellStyle name="Normal 7 6 5 3 2" xfId="20859"/>
    <cellStyle name="Normal 7 6 5 4" xfId="20856"/>
    <cellStyle name="Normal 7 6 6" xfId="2659"/>
    <cellStyle name="Normal 7 6 6 2" xfId="5301"/>
    <cellStyle name="Normal 7 6 6 2 2" xfId="10582"/>
    <cellStyle name="Normal 7 6 6 2 2 2" xfId="20862"/>
    <cellStyle name="Normal 7 6 6 2 3" xfId="20861"/>
    <cellStyle name="Normal 7 6 6 3" xfId="7941"/>
    <cellStyle name="Normal 7 6 6 3 2" xfId="20863"/>
    <cellStyle name="Normal 7 6 6 4" xfId="20860"/>
    <cellStyle name="Normal 7 6 7" xfId="2836"/>
    <cellStyle name="Normal 7 6 7 2" xfId="8118"/>
    <cellStyle name="Normal 7 6 7 2 2" xfId="20865"/>
    <cellStyle name="Normal 7 6 7 3" xfId="20864"/>
    <cellStyle name="Normal 7 6 8" xfId="5477"/>
    <cellStyle name="Normal 7 6 8 2" xfId="20866"/>
    <cellStyle name="Normal 7 6 9" xfId="10661"/>
    <cellStyle name="Normal 7 6 9 2" xfId="20867"/>
    <cellStyle name="Normal 7 7" xfId="286"/>
    <cellStyle name="Normal 7 7 2" xfId="634"/>
    <cellStyle name="Normal 7 7 2 2" xfId="1866"/>
    <cellStyle name="Normal 7 7 2 2 2" xfId="4508"/>
    <cellStyle name="Normal 7 7 2 2 2 2" xfId="9789"/>
    <cellStyle name="Normal 7 7 2 2 2 2 2" xfId="20872"/>
    <cellStyle name="Normal 7 7 2 2 2 3" xfId="20871"/>
    <cellStyle name="Normal 7 7 2 2 3" xfId="7148"/>
    <cellStyle name="Normal 7 7 2 2 3 2" xfId="20873"/>
    <cellStyle name="Normal 7 7 2 2 4" xfId="20870"/>
    <cellStyle name="Normal 7 7 2 3" xfId="3276"/>
    <cellStyle name="Normal 7 7 2 3 2" xfId="8557"/>
    <cellStyle name="Normal 7 7 2 3 2 2" xfId="20875"/>
    <cellStyle name="Normal 7 7 2 3 3" xfId="20874"/>
    <cellStyle name="Normal 7 7 2 4" xfId="5916"/>
    <cellStyle name="Normal 7 7 2 4 2" xfId="20876"/>
    <cellStyle name="Normal 7 7 2 5" xfId="20869"/>
    <cellStyle name="Normal 7 7 3" xfId="986"/>
    <cellStyle name="Normal 7 7 3 2" xfId="2218"/>
    <cellStyle name="Normal 7 7 3 2 2" xfId="4860"/>
    <cellStyle name="Normal 7 7 3 2 2 2" xfId="10141"/>
    <cellStyle name="Normal 7 7 3 2 2 2 2" xfId="20880"/>
    <cellStyle name="Normal 7 7 3 2 2 3" xfId="20879"/>
    <cellStyle name="Normal 7 7 3 2 3" xfId="7500"/>
    <cellStyle name="Normal 7 7 3 2 3 2" xfId="20881"/>
    <cellStyle name="Normal 7 7 3 2 4" xfId="20878"/>
    <cellStyle name="Normal 7 7 3 3" xfId="3628"/>
    <cellStyle name="Normal 7 7 3 3 2" xfId="8909"/>
    <cellStyle name="Normal 7 7 3 3 2 2" xfId="20883"/>
    <cellStyle name="Normal 7 7 3 3 3" xfId="20882"/>
    <cellStyle name="Normal 7 7 3 4" xfId="6268"/>
    <cellStyle name="Normal 7 7 3 4 2" xfId="20884"/>
    <cellStyle name="Normal 7 7 3 5" xfId="20877"/>
    <cellStyle name="Normal 7 7 4" xfId="1514"/>
    <cellStyle name="Normal 7 7 4 2" xfId="4156"/>
    <cellStyle name="Normal 7 7 4 2 2" xfId="9437"/>
    <cellStyle name="Normal 7 7 4 2 2 2" xfId="20887"/>
    <cellStyle name="Normal 7 7 4 2 3" xfId="20886"/>
    <cellStyle name="Normal 7 7 4 3" xfId="6796"/>
    <cellStyle name="Normal 7 7 4 3 2" xfId="20888"/>
    <cellStyle name="Normal 7 7 4 4" xfId="20885"/>
    <cellStyle name="Normal 7 7 5" xfId="2923"/>
    <cellStyle name="Normal 7 7 5 2" xfId="8205"/>
    <cellStyle name="Normal 7 7 5 2 2" xfId="20890"/>
    <cellStyle name="Normal 7 7 5 3" xfId="20889"/>
    <cellStyle name="Normal 7 7 6" xfId="5564"/>
    <cellStyle name="Normal 7 7 6 2" xfId="20891"/>
    <cellStyle name="Normal 7 7 7" xfId="10654"/>
    <cellStyle name="Normal 7 7 7 2" xfId="20892"/>
    <cellStyle name="Normal 7 7 8" xfId="20868"/>
    <cellStyle name="Normal 7 8" xfId="461"/>
    <cellStyle name="Normal 7 8 2" xfId="1162"/>
    <cellStyle name="Normal 7 8 2 2" xfId="2394"/>
    <cellStyle name="Normal 7 8 2 2 2" xfId="5036"/>
    <cellStyle name="Normal 7 8 2 2 2 2" xfId="10317"/>
    <cellStyle name="Normal 7 8 2 2 2 2 2" xfId="20897"/>
    <cellStyle name="Normal 7 8 2 2 2 3" xfId="20896"/>
    <cellStyle name="Normal 7 8 2 2 3" xfId="7676"/>
    <cellStyle name="Normal 7 8 2 2 3 2" xfId="20898"/>
    <cellStyle name="Normal 7 8 2 2 4" xfId="20895"/>
    <cellStyle name="Normal 7 8 2 3" xfId="3804"/>
    <cellStyle name="Normal 7 8 2 3 2" xfId="9085"/>
    <cellStyle name="Normal 7 8 2 3 2 2" xfId="20900"/>
    <cellStyle name="Normal 7 8 2 3 3" xfId="20899"/>
    <cellStyle name="Normal 7 8 2 4" xfId="6444"/>
    <cellStyle name="Normal 7 8 2 4 2" xfId="20901"/>
    <cellStyle name="Normal 7 8 2 5" xfId="20894"/>
    <cellStyle name="Normal 7 8 3" xfId="1690"/>
    <cellStyle name="Normal 7 8 3 2" xfId="4332"/>
    <cellStyle name="Normal 7 8 3 2 2" xfId="9613"/>
    <cellStyle name="Normal 7 8 3 2 2 2" xfId="20904"/>
    <cellStyle name="Normal 7 8 3 2 3" xfId="20903"/>
    <cellStyle name="Normal 7 8 3 3" xfId="6972"/>
    <cellStyle name="Normal 7 8 3 3 2" xfId="20905"/>
    <cellStyle name="Normal 7 8 3 4" xfId="20902"/>
    <cellStyle name="Normal 7 8 4" xfId="3099"/>
    <cellStyle name="Normal 7 8 4 2" xfId="8381"/>
    <cellStyle name="Normal 7 8 4 2 2" xfId="20907"/>
    <cellStyle name="Normal 7 8 4 3" xfId="20906"/>
    <cellStyle name="Normal 7 8 5" xfId="5740"/>
    <cellStyle name="Normal 7 8 5 2" xfId="20908"/>
    <cellStyle name="Normal 7 8 6" xfId="20893"/>
    <cellStyle name="Normal 7 9" xfId="810"/>
    <cellStyle name="Normal 7 9 2" xfId="2042"/>
    <cellStyle name="Normal 7 9 2 2" xfId="4684"/>
    <cellStyle name="Normal 7 9 2 2 2" xfId="9965"/>
    <cellStyle name="Normal 7 9 2 2 2 2" xfId="20912"/>
    <cellStyle name="Normal 7 9 2 2 3" xfId="20911"/>
    <cellStyle name="Normal 7 9 2 3" xfId="7324"/>
    <cellStyle name="Normal 7 9 2 3 2" xfId="20913"/>
    <cellStyle name="Normal 7 9 2 4" xfId="20910"/>
    <cellStyle name="Normal 7 9 3" xfId="3452"/>
    <cellStyle name="Normal 7 9 3 2" xfId="8733"/>
    <cellStyle name="Normal 7 9 3 2 2" xfId="20915"/>
    <cellStyle name="Normal 7 9 3 3" xfId="20914"/>
    <cellStyle name="Normal 7 9 4" xfId="6092"/>
    <cellStyle name="Normal 7 9 4 2" xfId="20916"/>
    <cellStyle name="Normal 7 9 5" xfId="20909"/>
    <cellStyle name="Normal 8" xfId="50"/>
    <cellStyle name="Normal 8 10" xfId="20917"/>
    <cellStyle name="Normal 8 2" xfId="197"/>
    <cellStyle name="Normal 8 2 2" xfId="381"/>
    <cellStyle name="Normal 8 2 2 2" xfId="730"/>
    <cellStyle name="Normal 8 2 2 2 2" xfId="1962"/>
    <cellStyle name="Normal 8 2 2 2 2 2" xfId="4604"/>
    <cellStyle name="Normal 8 2 2 2 2 2 2" xfId="9885"/>
    <cellStyle name="Normal 8 2 2 2 2 2 2 2" xfId="20923"/>
    <cellStyle name="Normal 8 2 2 2 2 2 3" xfId="20922"/>
    <cellStyle name="Normal 8 2 2 2 2 3" xfId="7244"/>
    <cellStyle name="Normal 8 2 2 2 2 3 2" xfId="20924"/>
    <cellStyle name="Normal 8 2 2 2 2 4" xfId="20921"/>
    <cellStyle name="Normal 8 2 2 2 3" xfId="3372"/>
    <cellStyle name="Normal 8 2 2 2 3 2" xfId="8653"/>
    <cellStyle name="Normal 8 2 2 2 3 2 2" xfId="20926"/>
    <cellStyle name="Normal 8 2 2 2 3 3" xfId="20925"/>
    <cellStyle name="Normal 8 2 2 2 4" xfId="6012"/>
    <cellStyle name="Normal 8 2 2 2 4 2" xfId="20927"/>
    <cellStyle name="Normal 8 2 2 2 5" xfId="20920"/>
    <cellStyle name="Normal 8 2 2 3" xfId="1082"/>
    <cellStyle name="Normal 8 2 2 3 2" xfId="2314"/>
    <cellStyle name="Normal 8 2 2 3 2 2" xfId="4956"/>
    <cellStyle name="Normal 8 2 2 3 2 2 2" xfId="10237"/>
    <cellStyle name="Normal 8 2 2 3 2 2 2 2" xfId="20931"/>
    <cellStyle name="Normal 8 2 2 3 2 2 3" xfId="20930"/>
    <cellStyle name="Normal 8 2 2 3 2 3" xfId="7596"/>
    <cellStyle name="Normal 8 2 2 3 2 3 2" xfId="20932"/>
    <cellStyle name="Normal 8 2 2 3 2 4" xfId="20929"/>
    <cellStyle name="Normal 8 2 2 3 3" xfId="3724"/>
    <cellStyle name="Normal 8 2 2 3 3 2" xfId="9005"/>
    <cellStyle name="Normal 8 2 2 3 3 2 2" xfId="20934"/>
    <cellStyle name="Normal 8 2 2 3 3 3" xfId="20933"/>
    <cellStyle name="Normal 8 2 2 3 4" xfId="6364"/>
    <cellStyle name="Normal 8 2 2 3 4 2" xfId="20935"/>
    <cellStyle name="Normal 8 2 2 3 5" xfId="20928"/>
    <cellStyle name="Normal 8 2 2 4" xfId="1610"/>
    <cellStyle name="Normal 8 2 2 4 2" xfId="4252"/>
    <cellStyle name="Normal 8 2 2 4 2 2" xfId="9533"/>
    <cellStyle name="Normal 8 2 2 4 2 2 2" xfId="20938"/>
    <cellStyle name="Normal 8 2 2 4 2 3" xfId="20937"/>
    <cellStyle name="Normal 8 2 2 4 3" xfId="6892"/>
    <cellStyle name="Normal 8 2 2 4 3 2" xfId="20939"/>
    <cellStyle name="Normal 8 2 2 4 4" xfId="20936"/>
    <cellStyle name="Normal 8 2 2 5" xfId="3019"/>
    <cellStyle name="Normal 8 2 2 5 2" xfId="8301"/>
    <cellStyle name="Normal 8 2 2 5 2 2" xfId="20941"/>
    <cellStyle name="Normal 8 2 2 5 3" xfId="20940"/>
    <cellStyle name="Normal 8 2 2 6" xfId="5660"/>
    <cellStyle name="Normal 8 2 2 6 2" xfId="20942"/>
    <cellStyle name="Normal 8 2 2 7" xfId="20919"/>
    <cellStyle name="Normal 8 2 3" xfId="554"/>
    <cellStyle name="Normal 8 2 3 2" xfId="1258"/>
    <cellStyle name="Normal 8 2 3 2 2" xfId="2490"/>
    <cellStyle name="Normal 8 2 3 2 2 2" xfId="5132"/>
    <cellStyle name="Normal 8 2 3 2 2 2 2" xfId="10413"/>
    <cellStyle name="Normal 8 2 3 2 2 2 2 2" xfId="20947"/>
    <cellStyle name="Normal 8 2 3 2 2 2 3" xfId="20946"/>
    <cellStyle name="Normal 8 2 3 2 2 3" xfId="7772"/>
    <cellStyle name="Normal 8 2 3 2 2 3 2" xfId="20948"/>
    <cellStyle name="Normal 8 2 3 2 2 4" xfId="20945"/>
    <cellStyle name="Normal 8 2 3 2 3" xfId="3900"/>
    <cellStyle name="Normal 8 2 3 2 3 2" xfId="9181"/>
    <cellStyle name="Normal 8 2 3 2 3 2 2" xfId="20950"/>
    <cellStyle name="Normal 8 2 3 2 3 3" xfId="20949"/>
    <cellStyle name="Normal 8 2 3 2 4" xfId="6540"/>
    <cellStyle name="Normal 8 2 3 2 4 2" xfId="20951"/>
    <cellStyle name="Normal 8 2 3 2 5" xfId="20944"/>
    <cellStyle name="Normal 8 2 3 3" xfId="1786"/>
    <cellStyle name="Normal 8 2 3 3 2" xfId="4428"/>
    <cellStyle name="Normal 8 2 3 3 2 2" xfId="9709"/>
    <cellStyle name="Normal 8 2 3 3 2 2 2" xfId="20954"/>
    <cellStyle name="Normal 8 2 3 3 2 3" xfId="20953"/>
    <cellStyle name="Normal 8 2 3 3 3" xfId="7068"/>
    <cellStyle name="Normal 8 2 3 3 3 2" xfId="20955"/>
    <cellStyle name="Normal 8 2 3 3 4" xfId="20952"/>
    <cellStyle name="Normal 8 2 3 4" xfId="3195"/>
    <cellStyle name="Normal 8 2 3 4 2" xfId="8477"/>
    <cellStyle name="Normal 8 2 3 4 2 2" xfId="20957"/>
    <cellStyle name="Normal 8 2 3 4 3" xfId="20956"/>
    <cellStyle name="Normal 8 2 3 5" xfId="5836"/>
    <cellStyle name="Normal 8 2 3 5 2" xfId="20958"/>
    <cellStyle name="Normal 8 2 3 6" xfId="20943"/>
    <cellStyle name="Normal 8 2 4" xfId="906"/>
    <cellStyle name="Normal 8 2 4 2" xfId="2138"/>
    <cellStyle name="Normal 8 2 4 2 2" xfId="4780"/>
    <cellStyle name="Normal 8 2 4 2 2 2" xfId="10061"/>
    <cellStyle name="Normal 8 2 4 2 2 2 2" xfId="20962"/>
    <cellStyle name="Normal 8 2 4 2 2 3" xfId="20961"/>
    <cellStyle name="Normal 8 2 4 2 3" xfId="7420"/>
    <cellStyle name="Normal 8 2 4 2 3 2" xfId="20963"/>
    <cellStyle name="Normal 8 2 4 2 4" xfId="20960"/>
    <cellStyle name="Normal 8 2 4 3" xfId="3548"/>
    <cellStyle name="Normal 8 2 4 3 2" xfId="8829"/>
    <cellStyle name="Normal 8 2 4 3 2 2" xfId="20965"/>
    <cellStyle name="Normal 8 2 4 3 3" xfId="20964"/>
    <cellStyle name="Normal 8 2 4 4" xfId="6188"/>
    <cellStyle name="Normal 8 2 4 4 2" xfId="20966"/>
    <cellStyle name="Normal 8 2 4 5" xfId="20959"/>
    <cellStyle name="Normal 8 2 5" xfId="1434"/>
    <cellStyle name="Normal 8 2 5 2" xfId="4076"/>
    <cellStyle name="Normal 8 2 5 2 2" xfId="9357"/>
    <cellStyle name="Normal 8 2 5 2 2 2" xfId="20969"/>
    <cellStyle name="Normal 8 2 5 2 3" xfId="20968"/>
    <cellStyle name="Normal 8 2 5 3" xfId="6716"/>
    <cellStyle name="Normal 8 2 5 3 2" xfId="20970"/>
    <cellStyle name="Normal 8 2 5 4" xfId="20967"/>
    <cellStyle name="Normal 8 2 6" xfId="2666"/>
    <cellStyle name="Normal 8 2 6 2" xfId="5308"/>
    <cellStyle name="Normal 8 2 6 2 2" xfId="10589"/>
    <cellStyle name="Normal 8 2 6 2 2 2" xfId="20973"/>
    <cellStyle name="Normal 8 2 6 2 3" xfId="20972"/>
    <cellStyle name="Normal 8 2 6 3" xfId="7948"/>
    <cellStyle name="Normal 8 2 6 3 2" xfId="20974"/>
    <cellStyle name="Normal 8 2 6 4" xfId="20971"/>
    <cellStyle name="Normal 8 2 7" xfId="2843"/>
    <cellStyle name="Normal 8 2 7 2" xfId="8125"/>
    <cellStyle name="Normal 8 2 7 2 2" xfId="20976"/>
    <cellStyle name="Normal 8 2 7 3" xfId="20975"/>
    <cellStyle name="Normal 8 2 8" xfId="5484"/>
    <cellStyle name="Normal 8 2 8 2" xfId="20977"/>
    <cellStyle name="Normal 8 2 9" xfId="20918"/>
    <cellStyle name="Normal 8 3" xfId="293"/>
    <cellStyle name="Normal 8 3 2" xfId="641"/>
    <cellStyle name="Normal 8 3 2 2" xfId="1873"/>
    <cellStyle name="Normal 8 3 2 2 2" xfId="4515"/>
    <cellStyle name="Normal 8 3 2 2 2 2" xfId="9796"/>
    <cellStyle name="Normal 8 3 2 2 2 2 2" xfId="20982"/>
    <cellStyle name="Normal 8 3 2 2 2 3" xfId="20981"/>
    <cellStyle name="Normal 8 3 2 2 3" xfId="7155"/>
    <cellStyle name="Normal 8 3 2 2 3 2" xfId="20983"/>
    <cellStyle name="Normal 8 3 2 2 4" xfId="20980"/>
    <cellStyle name="Normal 8 3 2 3" xfId="3283"/>
    <cellStyle name="Normal 8 3 2 3 2" xfId="8564"/>
    <cellStyle name="Normal 8 3 2 3 2 2" xfId="20985"/>
    <cellStyle name="Normal 8 3 2 3 3" xfId="20984"/>
    <cellStyle name="Normal 8 3 2 4" xfId="5923"/>
    <cellStyle name="Normal 8 3 2 4 2" xfId="20986"/>
    <cellStyle name="Normal 8 3 2 5" xfId="20979"/>
    <cellStyle name="Normal 8 3 3" xfId="993"/>
    <cellStyle name="Normal 8 3 3 2" xfId="2225"/>
    <cellStyle name="Normal 8 3 3 2 2" xfId="4867"/>
    <cellStyle name="Normal 8 3 3 2 2 2" xfId="10148"/>
    <cellStyle name="Normal 8 3 3 2 2 2 2" xfId="20990"/>
    <cellStyle name="Normal 8 3 3 2 2 3" xfId="20989"/>
    <cellStyle name="Normal 8 3 3 2 3" xfId="7507"/>
    <cellStyle name="Normal 8 3 3 2 3 2" xfId="20991"/>
    <cellStyle name="Normal 8 3 3 2 4" xfId="20988"/>
    <cellStyle name="Normal 8 3 3 3" xfId="3635"/>
    <cellStyle name="Normal 8 3 3 3 2" xfId="8916"/>
    <cellStyle name="Normal 8 3 3 3 2 2" xfId="20993"/>
    <cellStyle name="Normal 8 3 3 3 3" xfId="20992"/>
    <cellStyle name="Normal 8 3 3 4" xfId="6275"/>
    <cellStyle name="Normal 8 3 3 4 2" xfId="20994"/>
    <cellStyle name="Normal 8 3 3 5" xfId="20987"/>
    <cellStyle name="Normal 8 3 4" xfId="1521"/>
    <cellStyle name="Normal 8 3 4 2" xfId="4163"/>
    <cellStyle name="Normal 8 3 4 2 2" xfId="9444"/>
    <cellStyle name="Normal 8 3 4 2 2 2" xfId="20997"/>
    <cellStyle name="Normal 8 3 4 2 3" xfId="20996"/>
    <cellStyle name="Normal 8 3 4 3" xfId="6803"/>
    <cellStyle name="Normal 8 3 4 3 2" xfId="20998"/>
    <cellStyle name="Normal 8 3 4 4" xfId="20995"/>
    <cellStyle name="Normal 8 3 5" xfId="2930"/>
    <cellStyle name="Normal 8 3 5 2" xfId="8212"/>
    <cellStyle name="Normal 8 3 5 2 2" xfId="21000"/>
    <cellStyle name="Normal 8 3 5 3" xfId="20999"/>
    <cellStyle name="Normal 8 3 6" xfId="5571"/>
    <cellStyle name="Normal 8 3 6 2" xfId="21001"/>
    <cellStyle name="Normal 8 3 7" xfId="20978"/>
    <cellStyle name="Normal 8 4" xfId="470"/>
    <cellStyle name="Normal 8 4 2" xfId="1171"/>
    <cellStyle name="Normal 8 4 2 2" xfId="2403"/>
    <cellStyle name="Normal 8 4 2 2 2" xfId="5045"/>
    <cellStyle name="Normal 8 4 2 2 2 2" xfId="10326"/>
    <cellStyle name="Normal 8 4 2 2 2 2 2" xfId="21006"/>
    <cellStyle name="Normal 8 4 2 2 2 3" xfId="21005"/>
    <cellStyle name="Normal 8 4 2 2 3" xfId="7685"/>
    <cellStyle name="Normal 8 4 2 2 3 2" xfId="21007"/>
    <cellStyle name="Normal 8 4 2 2 4" xfId="21004"/>
    <cellStyle name="Normal 8 4 2 3" xfId="3813"/>
    <cellStyle name="Normal 8 4 2 3 2" xfId="9094"/>
    <cellStyle name="Normal 8 4 2 3 2 2" xfId="21009"/>
    <cellStyle name="Normal 8 4 2 3 3" xfId="21008"/>
    <cellStyle name="Normal 8 4 2 4" xfId="6453"/>
    <cellStyle name="Normal 8 4 2 4 2" xfId="21010"/>
    <cellStyle name="Normal 8 4 2 5" xfId="21003"/>
    <cellStyle name="Normal 8 4 3" xfId="1699"/>
    <cellStyle name="Normal 8 4 3 2" xfId="4341"/>
    <cellStyle name="Normal 8 4 3 2 2" xfId="9622"/>
    <cellStyle name="Normal 8 4 3 2 2 2" xfId="21013"/>
    <cellStyle name="Normal 8 4 3 2 3" xfId="21012"/>
    <cellStyle name="Normal 8 4 3 3" xfId="6981"/>
    <cellStyle name="Normal 8 4 3 3 2" xfId="21014"/>
    <cellStyle name="Normal 8 4 3 4" xfId="21011"/>
    <cellStyle name="Normal 8 4 4" xfId="3108"/>
    <cellStyle name="Normal 8 4 4 2" xfId="8390"/>
    <cellStyle name="Normal 8 4 4 2 2" xfId="21016"/>
    <cellStyle name="Normal 8 4 4 3" xfId="21015"/>
    <cellStyle name="Normal 8 4 5" xfId="5749"/>
    <cellStyle name="Normal 8 4 5 2" xfId="21017"/>
    <cellStyle name="Normal 8 4 6" xfId="21002"/>
    <cellStyle name="Normal 8 5" xfId="819"/>
    <cellStyle name="Normal 8 5 2" xfId="2051"/>
    <cellStyle name="Normal 8 5 2 2" xfId="4693"/>
    <cellStyle name="Normal 8 5 2 2 2" xfId="9974"/>
    <cellStyle name="Normal 8 5 2 2 2 2" xfId="21021"/>
    <cellStyle name="Normal 8 5 2 2 3" xfId="21020"/>
    <cellStyle name="Normal 8 5 2 3" xfId="7333"/>
    <cellStyle name="Normal 8 5 2 3 2" xfId="21022"/>
    <cellStyle name="Normal 8 5 2 4" xfId="21019"/>
    <cellStyle name="Normal 8 5 3" xfId="3461"/>
    <cellStyle name="Normal 8 5 3 2" xfId="8742"/>
    <cellStyle name="Normal 8 5 3 2 2" xfId="21024"/>
    <cellStyle name="Normal 8 5 3 3" xfId="21023"/>
    <cellStyle name="Normal 8 5 4" xfId="6101"/>
    <cellStyle name="Normal 8 5 4 2" xfId="21025"/>
    <cellStyle name="Normal 8 5 5" xfId="21018"/>
    <cellStyle name="Normal 8 6" xfId="1345"/>
    <cellStyle name="Normal 8 6 2" xfId="3987"/>
    <cellStyle name="Normal 8 6 2 2" xfId="9268"/>
    <cellStyle name="Normal 8 6 2 2 2" xfId="21028"/>
    <cellStyle name="Normal 8 6 2 3" xfId="21027"/>
    <cellStyle name="Normal 8 6 3" xfId="6627"/>
    <cellStyle name="Normal 8 6 3 2" xfId="21029"/>
    <cellStyle name="Normal 8 6 4" xfId="21026"/>
    <cellStyle name="Normal 8 7" xfId="2577"/>
    <cellStyle name="Normal 8 7 2" xfId="5219"/>
    <cellStyle name="Normal 8 7 2 2" xfId="10500"/>
    <cellStyle name="Normal 8 7 2 2 2" xfId="21032"/>
    <cellStyle name="Normal 8 7 2 3" xfId="21031"/>
    <cellStyle name="Normal 8 7 3" xfId="7859"/>
    <cellStyle name="Normal 8 7 3 2" xfId="21033"/>
    <cellStyle name="Normal 8 7 4" xfId="21030"/>
    <cellStyle name="Normal 8 8" xfId="2756"/>
    <cellStyle name="Normal 8 8 2" xfId="8038"/>
    <cellStyle name="Normal 8 8 2 2" xfId="21035"/>
    <cellStyle name="Normal 8 8 3" xfId="21034"/>
    <cellStyle name="Normal 8 9" xfId="5397"/>
    <cellStyle name="Normal 8 9 2" xfId="21036"/>
    <cellStyle name="Normal 9" xfId="128"/>
    <cellStyle name="Normal 9 10" xfId="21037"/>
    <cellStyle name="Normal 9 2" xfId="211"/>
    <cellStyle name="Normal 9 2 2" xfId="395"/>
    <cellStyle name="Normal 9 2 2 2" xfId="744"/>
    <cellStyle name="Normal 9 2 2 2 2" xfId="1976"/>
    <cellStyle name="Normal 9 2 2 2 2 2" xfId="4618"/>
    <cellStyle name="Normal 9 2 2 2 2 2 2" xfId="9899"/>
    <cellStyle name="Normal 9 2 2 2 2 2 2 2" xfId="21043"/>
    <cellStyle name="Normal 9 2 2 2 2 2 3" xfId="21042"/>
    <cellStyle name="Normal 9 2 2 2 2 3" xfId="7258"/>
    <cellStyle name="Normal 9 2 2 2 2 3 2" xfId="21044"/>
    <cellStyle name="Normal 9 2 2 2 2 4" xfId="21041"/>
    <cellStyle name="Normal 9 2 2 2 3" xfId="3386"/>
    <cellStyle name="Normal 9 2 2 2 3 2" xfId="8667"/>
    <cellStyle name="Normal 9 2 2 2 3 2 2" xfId="21046"/>
    <cellStyle name="Normal 9 2 2 2 3 3" xfId="21045"/>
    <cellStyle name="Normal 9 2 2 2 4" xfId="6026"/>
    <cellStyle name="Normal 9 2 2 2 4 2" xfId="21047"/>
    <cellStyle name="Normal 9 2 2 2 5" xfId="21040"/>
    <cellStyle name="Normal 9 2 2 3" xfId="1096"/>
    <cellStyle name="Normal 9 2 2 3 2" xfId="2328"/>
    <cellStyle name="Normal 9 2 2 3 2 2" xfId="4970"/>
    <cellStyle name="Normal 9 2 2 3 2 2 2" xfId="10251"/>
    <cellStyle name="Normal 9 2 2 3 2 2 2 2" xfId="21051"/>
    <cellStyle name="Normal 9 2 2 3 2 2 3" xfId="21050"/>
    <cellStyle name="Normal 9 2 2 3 2 3" xfId="7610"/>
    <cellStyle name="Normal 9 2 2 3 2 3 2" xfId="21052"/>
    <cellStyle name="Normal 9 2 2 3 2 4" xfId="21049"/>
    <cellStyle name="Normal 9 2 2 3 3" xfId="3738"/>
    <cellStyle name="Normal 9 2 2 3 3 2" xfId="9019"/>
    <cellStyle name="Normal 9 2 2 3 3 2 2" xfId="21054"/>
    <cellStyle name="Normal 9 2 2 3 3 3" xfId="21053"/>
    <cellStyle name="Normal 9 2 2 3 4" xfId="6378"/>
    <cellStyle name="Normal 9 2 2 3 4 2" xfId="21055"/>
    <cellStyle name="Normal 9 2 2 3 5" xfId="21048"/>
    <cellStyle name="Normal 9 2 2 4" xfId="1624"/>
    <cellStyle name="Normal 9 2 2 4 2" xfId="4266"/>
    <cellStyle name="Normal 9 2 2 4 2 2" xfId="9547"/>
    <cellStyle name="Normal 9 2 2 4 2 2 2" xfId="21058"/>
    <cellStyle name="Normal 9 2 2 4 2 3" xfId="21057"/>
    <cellStyle name="Normal 9 2 2 4 3" xfId="6906"/>
    <cellStyle name="Normal 9 2 2 4 3 2" xfId="21059"/>
    <cellStyle name="Normal 9 2 2 4 4" xfId="21056"/>
    <cellStyle name="Normal 9 2 2 5" xfId="3033"/>
    <cellStyle name="Normal 9 2 2 5 2" xfId="8315"/>
    <cellStyle name="Normal 9 2 2 5 2 2" xfId="21061"/>
    <cellStyle name="Normal 9 2 2 5 3" xfId="21060"/>
    <cellStyle name="Normal 9 2 2 6" xfId="5674"/>
    <cellStyle name="Normal 9 2 2 6 2" xfId="21062"/>
    <cellStyle name="Normal 9 2 2 7" xfId="21039"/>
    <cellStyle name="Normal 9 2 3" xfId="567"/>
    <cellStyle name="Normal 9 2 3 2" xfId="1272"/>
    <cellStyle name="Normal 9 2 3 2 2" xfId="2504"/>
    <cellStyle name="Normal 9 2 3 2 2 2" xfId="5146"/>
    <cellStyle name="Normal 9 2 3 2 2 2 2" xfId="10427"/>
    <cellStyle name="Normal 9 2 3 2 2 2 2 2" xfId="21067"/>
    <cellStyle name="Normal 9 2 3 2 2 2 3" xfId="21066"/>
    <cellStyle name="Normal 9 2 3 2 2 3" xfId="7786"/>
    <cellStyle name="Normal 9 2 3 2 2 3 2" xfId="21068"/>
    <cellStyle name="Normal 9 2 3 2 2 4" xfId="21065"/>
    <cellStyle name="Normal 9 2 3 2 3" xfId="3914"/>
    <cellStyle name="Normal 9 2 3 2 3 2" xfId="9195"/>
    <cellStyle name="Normal 9 2 3 2 3 2 2" xfId="21070"/>
    <cellStyle name="Normal 9 2 3 2 3 3" xfId="21069"/>
    <cellStyle name="Normal 9 2 3 2 4" xfId="6554"/>
    <cellStyle name="Normal 9 2 3 2 4 2" xfId="21071"/>
    <cellStyle name="Normal 9 2 3 2 5" xfId="21064"/>
    <cellStyle name="Normal 9 2 3 3" xfId="1800"/>
    <cellStyle name="Normal 9 2 3 3 2" xfId="4442"/>
    <cellStyle name="Normal 9 2 3 3 2 2" xfId="9723"/>
    <cellStyle name="Normal 9 2 3 3 2 2 2" xfId="21074"/>
    <cellStyle name="Normal 9 2 3 3 2 3" xfId="21073"/>
    <cellStyle name="Normal 9 2 3 3 3" xfId="7082"/>
    <cellStyle name="Normal 9 2 3 3 3 2" xfId="21075"/>
    <cellStyle name="Normal 9 2 3 3 4" xfId="21072"/>
    <cellStyle name="Normal 9 2 3 4" xfId="3209"/>
    <cellStyle name="Normal 9 2 3 4 2" xfId="8491"/>
    <cellStyle name="Normal 9 2 3 4 2 2" xfId="21077"/>
    <cellStyle name="Normal 9 2 3 4 3" xfId="21076"/>
    <cellStyle name="Normal 9 2 3 5" xfId="5850"/>
    <cellStyle name="Normal 9 2 3 5 2" xfId="21078"/>
    <cellStyle name="Normal 9 2 3 6" xfId="21063"/>
    <cellStyle name="Normal 9 2 4" xfId="920"/>
    <cellStyle name="Normal 9 2 4 2" xfId="2152"/>
    <cellStyle name="Normal 9 2 4 2 2" xfId="4794"/>
    <cellStyle name="Normal 9 2 4 2 2 2" xfId="10075"/>
    <cellStyle name="Normal 9 2 4 2 2 2 2" xfId="21082"/>
    <cellStyle name="Normal 9 2 4 2 2 3" xfId="21081"/>
    <cellStyle name="Normal 9 2 4 2 3" xfId="7434"/>
    <cellStyle name="Normal 9 2 4 2 3 2" xfId="21083"/>
    <cellStyle name="Normal 9 2 4 2 4" xfId="21080"/>
    <cellStyle name="Normal 9 2 4 3" xfId="3562"/>
    <cellStyle name="Normal 9 2 4 3 2" xfId="8843"/>
    <cellStyle name="Normal 9 2 4 3 2 2" xfId="21085"/>
    <cellStyle name="Normal 9 2 4 3 3" xfId="21084"/>
    <cellStyle name="Normal 9 2 4 4" xfId="6202"/>
    <cellStyle name="Normal 9 2 4 4 2" xfId="21086"/>
    <cellStyle name="Normal 9 2 4 5" xfId="21079"/>
    <cellStyle name="Normal 9 2 5" xfId="1448"/>
    <cellStyle name="Normal 9 2 5 2" xfId="4090"/>
    <cellStyle name="Normal 9 2 5 2 2" xfId="9371"/>
    <cellStyle name="Normal 9 2 5 2 2 2" xfId="21089"/>
    <cellStyle name="Normal 9 2 5 2 3" xfId="21088"/>
    <cellStyle name="Normal 9 2 5 3" xfId="6730"/>
    <cellStyle name="Normal 9 2 5 3 2" xfId="21090"/>
    <cellStyle name="Normal 9 2 5 4" xfId="21087"/>
    <cellStyle name="Normal 9 2 6" xfId="2680"/>
    <cellStyle name="Normal 9 2 6 2" xfId="5322"/>
    <cellStyle name="Normal 9 2 6 2 2" xfId="10603"/>
    <cellStyle name="Normal 9 2 6 2 2 2" xfId="21093"/>
    <cellStyle name="Normal 9 2 6 2 3" xfId="21092"/>
    <cellStyle name="Normal 9 2 6 3" xfId="7962"/>
    <cellStyle name="Normal 9 2 6 3 2" xfId="21094"/>
    <cellStyle name="Normal 9 2 6 4" xfId="21091"/>
    <cellStyle name="Normal 9 2 7" xfId="2857"/>
    <cellStyle name="Normal 9 2 7 2" xfId="8139"/>
    <cellStyle name="Normal 9 2 7 2 2" xfId="21096"/>
    <cellStyle name="Normal 9 2 7 3" xfId="21095"/>
    <cellStyle name="Normal 9 2 8" xfId="5498"/>
    <cellStyle name="Normal 9 2 8 2" xfId="21097"/>
    <cellStyle name="Normal 9 2 9" xfId="21038"/>
    <cellStyle name="Normal 9 3" xfId="308"/>
    <cellStyle name="Normal 9 3 2" xfId="657"/>
    <cellStyle name="Normal 9 3 2 2" xfId="1889"/>
    <cellStyle name="Normal 9 3 2 2 2" xfId="4531"/>
    <cellStyle name="Normal 9 3 2 2 2 2" xfId="9812"/>
    <cellStyle name="Normal 9 3 2 2 2 2 2" xfId="21102"/>
    <cellStyle name="Normal 9 3 2 2 2 3" xfId="21101"/>
    <cellStyle name="Normal 9 3 2 2 3" xfId="7171"/>
    <cellStyle name="Normal 9 3 2 2 3 2" xfId="21103"/>
    <cellStyle name="Normal 9 3 2 2 4" xfId="21100"/>
    <cellStyle name="Normal 9 3 2 3" xfId="3299"/>
    <cellStyle name="Normal 9 3 2 3 2" xfId="8580"/>
    <cellStyle name="Normal 9 3 2 3 2 2" xfId="21105"/>
    <cellStyle name="Normal 9 3 2 3 3" xfId="21104"/>
    <cellStyle name="Normal 9 3 2 4" xfId="5939"/>
    <cellStyle name="Normal 9 3 2 4 2" xfId="21106"/>
    <cellStyle name="Normal 9 3 2 5" xfId="21099"/>
    <cellStyle name="Normal 9 3 3" xfId="1009"/>
    <cellStyle name="Normal 9 3 3 2" xfId="2241"/>
    <cellStyle name="Normal 9 3 3 2 2" xfId="4883"/>
    <cellStyle name="Normal 9 3 3 2 2 2" xfId="10164"/>
    <cellStyle name="Normal 9 3 3 2 2 2 2" xfId="21110"/>
    <cellStyle name="Normal 9 3 3 2 2 3" xfId="21109"/>
    <cellStyle name="Normal 9 3 3 2 3" xfId="7523"/>
    <cellStyle name="Normal 9 3 3 2 3 2" xfId="21111"/>
    <cellStyle name="Normal 9 3 3 2 4" xfId="21108"/>
    <cellStyle name="Normal 9 3 3 3" xfId="3651"/>
    <cellStyle name="Normal 9 3 3 3 2" xfId="8932"/>
    <cellStyle name="Normal 9 3 3 3 2 2" xfId="21113"/>
    <cellStyle name="Normal 9 3 3 3 3" xfId="21112"/>
    <cellStyle name="Normal 9 3 3 4" xfId="6291"/>
    <cellStyle name="Normal 9 3 3 4 2" xfId="21114"/>
    <cellStyle name="Normal 9 3 3 5" xfId="21107"/>
    <cellStyle name="Normal 9 3 4" xfId="1537"/>
    <cellStyle name="Normal 9 3 4 2" xfId="4179"/>
    <cellStyle name="Normal 9 3 4 2 2" xfId="9460"/>
    <cellStyle name="Normal 9 3 4 2 2 2" xfId="21117"/>
    <cellStyle name="Normal 9 3 4 2 3" xfId="21116"/>
    <cellStyle name="Normal 9 3 4 3" xfId="6819"/>
    <cellStyle name="Normal 9 3 4 3 2" xfId="21118"/>
    <cellStyle name="Normal 9 3 4 4" xfId="21115"/>
    <cellStyle name="Normal 9 3 5" xfId="2946"/>
    <cellStyle name="Normal 9 3 5 2" xfId="8228"/>
    <cellStyle name="Normal 9 3 5 2 2" xfId="21120"/>
    <cellStyle name="Normal 9 3 5 3" xfId="21119"/>
    <cellStyle name="Normal 9 3 6" xfId="5587"/>
    <cellStyle name="Normal 9 3 6 2" xfId="21121"/>
    <cellStyle name="Normal 9 3 7" xfId="21098"/>
    <cellStyle name="Normal 9 4" xfId="484"/>
    <cellStyle name="Normal 9 4 2" xfId="1187"/>
    <cellStyle name="Normal 9 4 2 2" xfId="2419"/>
    <cellStyle name="Normal 9 4 2 2 2" xfId="5061"/>
    <cellStyle name="Normal 9 4 2 2 2 2" xfId="10342"/>
    <cellStyle name="Normal 9 4 2 2 2 2 2" xfId="21126"/>
    <cellStyle name="Normal 9 4 2 2 2 3" xfId="21125"/>
    <cellStyle name="Normal 9 4 2 2 3" xfId="7701"/>
    <cellStyle name="Normal 9 4 2 2 3 2" xfId="21127"/>
    <cellStyle name="Normal 9 4 2 2 4" xfId="21124"/>
    <cellStyle name="Normal 9 4 2 3" xfId="3829"/>
    <cellStyle name="Normal 9 4 2 3 2" xfId="9110"/>
    <cellStyle name="Normal 9 4 2 3 2 2" xfId="21129"/>
    <cellStyle name="Normal 9 4 2 3 3" xfId="21128"/>
    <cellStyle name="Normal 9 4 2 4" xfId="6469"/>
    <cellStyle name="Normal 9 4 2 4 2" xfId="21130"/>
    <cellStyle name="Normal 9 4 2 5" xfId="21123"/>
    <cellStyle name="Normal 9 4 3" xfId="1715"/>
    <cellStyle name="Normal 9 4 3 2" xfId="4357"/>
    <cellStyle name="Normal 9 4 3 2 2" xfId="9638"/>
    <cellStyle name="Normal 9 4 3 2 2 2" xfId="21133"/>
    <cellStyle name="Normal 9 4 3 2 3" xfId="21132"/>
    <cellStyle name="Normal 9 4 3 3" xfId="6997"/>
    <cellStyle name="Normal 9 4 3 3 2" xfId="21134"/>
    <cellStyle name="Normal 9 4 3 4" xfId="21131"/>
    <cellStyle name="Normal 9 4 4" xfId="3124"/>
    <cellStyle name="Normal 9 4 4 2" xfId="8406"/>
    <cellStyle name="Normal 9 4 4 2 2" xfId="21136"/>
    <cellStyle name="Normal 9 4 4 3" xfId="21135"/>
    <cellStyle name="Normal 9 4 5" xfId="5765"/>
    <cellStyle name="Normal 9 4 5 2" xfId="21137"/>
    <cellStyle name="Normal 9 4 6" xfId="21122"/>
    <cellStyle name="Normal 9 5" xfId="835"/>
    <cellStyle name="Normal 9 5 2" xfId="2067"/>
    <cellStyle name="Normal 9 5 2 2" xfId="4709"/>
    <cellStyle name="Normal 9 5 2 2 2" xfId="9990"/>
    <cellStyle name="Normal 9 5 2 2 2 2" xfId="21141"/>
    <cellStyle name="Normal 9 5 2 2 3" xfId="21140"/>
    <cellStyle name="Normal 9 5 2 3" xfId="7349"/>
    <cellStyle name="Normal 9 5 2 3 2" xfId="21142"/>
    <cellStyle name="Normal 9 5 2 4" xfId="21139"/>
    <cellStyle name="Normal 9 5 3" xfId="3477"/>
    <cellStyle name="Normal 9 5 3 2" xfId="8758"/>
    <cellStyle name="Normal 9 5 3 2 2" xfId="21144"/>
    <cellStyle name="Normal 9 5 3 3" xfId="21143"/>
    <cellStyle name="Normal 9 5 4" xfId="6117"/>
    <cellStyle name="Normal 9 5 4 2" xfId="21145"/>
    <cellStyle name="Normal 9 5 5" xfId="21138"/>
    <cellStyle name="Normal 9 6" xfId="1361"/>
    <cellStyle name="Normal 9 6 2" xfId="4003"/>
    <cellStyle name="Normal 9 6 2 2" xfId="9284"/>
    <cellStyle name="Normal 9 6 2 2 2" xfId="21148"/>
    <cellStyle name="Normal 9 6 2 3" xfId="21147"/>
    <cellStyle name="Normal 9 6 3" xfId="6643"/>
    <cellStyle name="Normal 9 6 3 2" xfId="21149"/>
    <cellStyle name="Normal 9 6 4" xfId="21146"/>
    <cellStyle name="Normal 9 7" xfId="2593"/>
    <cellStyle name="Normal 9 7 2" xfId="5235"/>
    <cellStyle name="Normal 9 7 2 2" xfId="10516"/>
    <cellStyle name="Normal 9 7 2 2 2" xfId="21152"/>
    <cellStyle name="Normal 9 7 2 3" xfId="21151"/>
    <cellStyle name="Normal 9 7 3" xfId="7875"/>
    <cellStyle name="Normal 9 7 3 2" xfId="21153"/>
    <cellStyle name="Normal 9 7 4" xfId="21150"/>
    <cellStyle name="Normal 9 8" xfId="2772"/>
    <cellStyle name="Normal 9 8 2" xfId="8054"/>
    <cellStyle name="Normal 9 8 2 2" xfId="21155"/>
    <cellStyle name="Normal 9 8 3" xfId="21154"/>
    <cellStyle name="Normal 9 9" xfId="5413"/>
    <cellStyle name="Normal 9 9 2" xfId="21156"/>
    <cellStyle name="Note" xfId="21" builtinId="10" customBuiltin="1"/>
    <cellStyle name="Pourcentage" xfId="6" builtinId="5"/>
    <cellStyle name="Pourcentage 2" xfId="65"/>
    <cellStyle name="Pourcentage 2 2" xfId="21157"/>
    <cellStyle name="Pourcentage 3" xfId="66"/>
    <cellStyle name="Pourcentage 3 2" xfId="21158"/>
    <cellStyle name="Pourcentage 4" xfId="71"/>
    <cellStyle name="Pourcentage 4 10" xfId="21159"/>
    <cellStyle name="Pourcentage 4 2" xfId="250"/>
    <cellStyle name="Pourcentage 4 2 2" xfId="434"/>
    <cellStyle name="Pourcentage 4 2 2 2" xfId="783"/>
    <cellStyle name="Pourcentage 4 2 2 2 2" xfId="2015"/>
    <cellStyle name="Pourcentage 4 2 2 2 2 2" xfId="4657"/>
    <cellStyle name="Pourcentage 4 2 2 2 2 2 2" xfId="9938"/>
    <cellStyle name="Pourcentage 4 2 2 2 2 2 2 2" xfId="21165"/>
    <cellStyle name="Pourcentage 4 2 2 2 2 2 3" xfId="21164"/>
    <cellStyle name="Pourcentage 4 2 2 2 2 3" xfId="7297"/>
    <cellStyle name="Pourcentage 4 2 2 2 2 3 2" xfId="21166"/>
    <cellStyle name="Pourcentage 4 2 2 2 2 4" xfId="21163"/>
    <cellStyle name="Pourcentage 4 2 2 2 3" xfId="3425"/>
    <cellStyle name="Pourcentage 4 2 2 2 3 2" xfId="8706"/>
    <cellStyle name="Pourcentage 4 2 2 2 3 2 2" xfId="21168"/>
    <cellStyle name="Pourcentage 4 2 2 2 3 3" xfId="21167"/>
    <cellStyle name="Pourcentage 4 2 2 2 4" xfId="6065"/>
    <cellStyle name="Pourcentage 4 2 2 2 4 2" xfId="21169"/>
    <cellStyle name="Pourcentage 4 2 2 2 5" xfId="21162"/>
    <cellStyle name="Pourcentage 4 2 2 3" xfId="1135"/>
    <cellStyle name="Pourcentage 4 2 2 3 2" xfId="2367"/>
    <cellStyle name="Pourcentage 4 2 2 3 2 2" xfId="5009"/>
    <cellStyle name="Pourcentage 4 2 2 3 2 2 2" xfId="10290"/>
    <cellStyle name="Pourcentage 4 2 2 3 2 2 2 2" xfId="21173"/>
    <cellStyle name="Pourcentage 4 2 2 3 2 2 3" xfId="21172"/>
    <cellStyle name="Pourcentage 4 2 2 3 2 3" xfId="7649"/>
    <cellStyle name="Pourcentage 4 2 2 3 2 3 2" xfId="21174"/>
    <cellStyle name="Pourcentage 4 2 2 3 2 4" xfId="21171"/>
    <cellStyle name="Pourcentage 4 2 2 3 3" xfId="3777"/>
    <cellStyle name="Pourcentage 4 2 2 3 3 2" xfId="9058"/>
    <cellStyle name="Pourcentage 4 2 2 3 3 2 2" xfId="21176"/>
    <cellStyle name="Pourcentage 4 2 2 3 3 3" xfId="21175"/>
    <cellStyle name="Pourcentage 4 2 2 3 4" xfId="6417"/>
    <cellStyle name="Pourcentage 4 2 2 3 4 2" xfId="21177"/>
    <cellStyle name="Pourcentage 4 2 2 3 5" xfId="21170"/>
    <cellStyle name="Pourcentage 4 2 2 4" xfId="1663"/>
    <cellStyle name="Pourcentage 4 2 2 4 2" xfId="4305"/>
    <cellStyle name="Pourcentage 4 2 2 4 2 2" xfId="9586"/>
    <cellStyle name="Pourcentage 4 2 2 4 2 2 2" xfId="21180"/>
    <cellStyle name="Pourcentage 4 2 2 4 2 3" xfId="21179"/>
    <cellStyle name="Pourcentage 4 2 2 4 3" xfId="6945"/>
    <cellStyle name="Pourcentage 4 2 2 4 3 2" xfId="21181"/>
    <cellStyle name="Pourcentage 4 2 2 4 4" xfId="21178"/>
    <cellStyle name="Pourcentage 4 2 2 5" xfId="3072"/>
    <cellStyle name="Pourcentage 4 2 2 5 2" xfId="8354"/>
    <cellStyle name="Pourcentage 4 2 2 5 2 2" xfId="21183"/>
    <cellStyle name="Pourcentage 4 2 2 5 3" xfId="21182"/>
    <cellStyle name="Pourcentage 4 2 2 6" xfId="5713"/>
    <cellStyle name="Pourcentage 4 2 2 6 2" xfId="21184"/>
    <cellStyle name="Pourcentage 4 2 2 7" xfId="21161"/>
    <cellStyle name="Pourcentage 4 2 3" xfId="606"/>
    <cellStyle name="Pourcentage 4 2 3 2" xfId="1311"/>
    <cellStyle name="Pourcentage 4 2 3 2 2" xfId="2543"/>
    <cellStyle name="Pourcentage 4 2 3 2 2 2" xfId="5185"/>
    <cellStyle name="Pourcentage 4 2 3 2 2 2 2" xfId="10466"/>
    <cellStyle name="Pourcentage 4 2 3 2 2 2 2 2" xfId="21189"/>
    <cellStyle name="Pourcentage 4 2 3 2 2 2 3" xfId="21188"/>
    <cellStyle name="Pourcentage 4 2 3 2 2 3" xfId="7825"/>
    <cellStyle name="Pourcentage 4 2 3 2 2 3 2" xfId="21190"/>
    <cellStyle name="Pourcentage 4 2 3 2 2 4" xfId="21187"/>
    <cellStyle name="Pourcentage 4 2 3 2 3" xfId="3953"/>
    <cellStyle name="Pourcentage 4 2 3 2 3 2" xfId="9234"/>
    <cellStyle name="Pourcentage 4 2 3 2 3 2 2" xfId="21192"/>
    <cellStyle name="Pourcentage 4 2 3 2 3 3" xfId="21191"/>
    <cellStyle name="Pourcentage 4 2 3 2 4" xfId="6593"/>
    <cellStyle name="Pourcentage 4 2 3 2 4 2" xfId="21193"/>
    <cellStyle name="Pourcentage 4 2 3 2 5" xfId="21186"/>
    <cellStyle name="Pourcentage 4 2 3 3" xfId="1839"/>
    <cellStyle name="Pourcentage 4 2 3 3 2" xfId="4481"/>
    <cellStyle name="Pourcentage 4 2 3 3 2 2" xfId="9762"/>
    <cellStyle name="Pourcentage 4 2 3 3 2 2 2" xfId="21196"/>
    <cellStyle name="Pourcentage 4 2 3 3 2 3" xfId="21195"/>
    <cellStyle name="Pourcentage 4 2 3 3 3" xfId="7121"/>
    <cellStyle name="Pourcentage 4 2 3 3 3 2" xfId="21197"/>
    <cellStyle name="Pourcentage 4 2 3 3 4" xfId="21194"/>
    <cellStyle name="Pourcentage 4 2 3 4" xfId="3248"/>
    <cellStyle name="Pourcentage 4 2 3 4 2" xfId="8530"/>
    <cellStyle name="Pourcentage 4 2 3 4 2 2" xfId="21199"/>
    <cellStyle name="Pourcentage 4 2 3 4 3" xfId="21198"/>
    <cellStyle name="Pourcentage 4 2 3 5" xfId="5889"/>
    <cellStyle name="Pourcentage 4 2 3 5 2" xfId="21200"/>
    <cellStyle name="Pourcentage 4 2 3 6" xfId="21185"/>
    <cellStyle name="Pourcentage 4 2 4" xfId="959"/>
    <cellStyle name="Pourcentage 4 2 4 2" xfId="2191"/>
    <cellStyle name="Pourcentage 4 2 4 2 2" xfId="4833"/>
    <cellStyle name="Pourcentage 4 2 4 2 2 2" xfId="10114"/>
    <cellStyle name="Pourcentage 4 2 4 2 2 2 2" xfId="21204"/>
    <cellStyle name="Pourcentage 4 2 4 2 2 3" xfId="21203"/>
    <cellStyle name="Pourcentage 4 2 4 2 3" xfId="7473"/>
    <cellStyle name="Pourcentage 4 2 4 2 3 2" xfId="21205"/>
    <cellStyle name="Pourcentage 4 2 4 2 4" xfId="21202"/>
    <cellStyle name="Pourcentage 4 2 4 3" xfId="3601"/>
    <cellStyle name="Pourcentage 4 2 4 3 2" xfId="8882"/>
    <cellStyle name="Pourcentage 4 2 4 3 2 2" xfId="21207"/>
    <cellStyle name="Pourcentage 4 2 4 3 3" xfId="21206"/>
    <cellStyle name="Pourcentage 4 2 4 4" xfId="6241"/>
    <cellStyle name="Pourcentage 4 2 4 4 2" xfId="21208"/>
    <cellStyle name="Pourcentage 4 2 4 5" xfId="21201"/>
    <cellStyle name="Pourcentage 4 2 5" xfId="1487"/>
    <cellStyle name="Pourcentage 4 2 5 2" xfId="4129"/>
    <cellStyle name="Pourcentage 4 2 5 2 2" xfId="9410"/>
    <cellStyle name="Pourcentage 4 2 5 2 2 2" xfId="21211"/>
    <cellStyle name="Pourcentage 4 2 5 2 3" xfId="21210"/>
    <cellStyle name="Pourcentage 4 2 5 3" xfId="6769"/>
    <cellStyle name="Pourcentage 4 2 5 3 2" xfId="21212"/>
    <cellStyle name="Pourcentage 4 2 5 4" xfId="21209"/>
    <cellStyle name="Pourcentage 4 2 6" xfId="2719"/>
    <cellStyle name="Pourcentage 4 2 6 2" xfId="5361"/>
    <cellStyle name="Pourcentage 4 2 6 2 2" xfId="10642"/>
    <cellStyle name="Pourcentage 4 2 6 2 2 2" xfId="21215"/>
    <cellStyle name="Pourcentage 4 2 6 2 3" xfId="21214"/>
    <cellStyle name="Pourcentage 4 2 6 3" xfId="8001"/>
    <cellStyle name="Pourcentage 4 2 6 3 2" xfId="21216"/>
    <cellStyle name="Pourcentage 4 2 6 4" xfId="21213"/>
    <cellStyle name="Pourcentage 4 2 7" xfId="2896"/>
    <cellStyle name="Pourcentage 4 2 7 2" xfId="8178"/>
    <cellStyle name="Pourcentage 4 2 7 2 2" xfId="21218"/>
    <cellStyle name="Pourcentage 4 2 7 3" xfId="21217"/>
    <cellStyle name="Pourcentage 4 2 8" xfId="5537"/>
    <cellStyle name="Pourcentage 4 2 8 2" xfId="21219"/>
    <cellStyle name="Pourcentage 4 2 9" xfId="21160"/>
    <cellStyle name="Pourcentage 4 3" xfId="347"/>
    <cellStyle name="Pourcentage 4 3 2" xfId="696"/>
    <cellStyle name="Pourcentage 4 3 2 2" xfId="1928"/>
    <cellStyle name="Pourcentage 4 3 2 2 2" xfId="4570"/>
    <cellStyle name="Pourcentage 4 3 2 2 2 2" xfId="9851"/>
    <cellStyle name="Pourcentage 4 3 2 2 2 2 2" xfId="21224"/>
    <cellStyle name="Pourcentage 4 3 2 2 2 3" xfId="21223"/>
    <cellStyle name="Pourcentage 4 3 2 2 3" xfId="7210"/>
    <cellStyle name="Pourcentage 4 3 2 2 3 2" xfId="21225"/>
    <cellStyle name="Pourcentage 4 3 2 2 4" xfId="21222"/>
    <cellStyle name="Pourcentage 4 3 2 3" xfId="3338"/>
    <cellStyle name="Pourcentage 4 3 2 3 2" xfId="8619"/>
    <cellStyle name="Pourcentage 4 3 2 3 2 2" xfId="21227"/>
    <cellStyle name="Pourcentage 4 3 2 3 3" xfId="21226"/>
    <cellStyle name="Pourcentage 4 3 2 4" xfId="5978"/>
    <cellStyle name="Pourcentage 4 3 2 4 2" xfId="21228"/>
    <cellStyle name="Pourcentage 4 3 2 5" xfId="21221"/>
    <cellStyle name="Pourcentage 4 3 3" xfId="1048"/>
    <cellStyle name="Pourcentage 4 3 3 2" xfId="2280"/>
    <cellStyle name="Pourcentage 4 3 3 2 2" xfId="4922"/>
    <cellStyle name="Pourcentage 4 3 3 2 2 2" xfId="10203"/>
    <cellStyle name="Pourcentage 4 3 3 2 2 2 2" xfId="21232"/>
    <cellStyle name="Pourcentage 4 3 3 2 2 3" xfId="21231"/>
    <cellStyle name="Pourcentage 4 3 3 2 3" xfId="7562"/>
    <cellStyle name="Pourcentage 4 3 3 2 3 2" xfId="21233"/>
    <cellStyle name="Pourcentage 4 3 3 2 4" xfId="21230"/>
    <cellStyle name="Pourcentage 4 3 3 3" xfId="3690"/>
    <cellStyle name="Pourcentage 4 3 3 3 2" xfId="8971"/>
    <cellStyle name="Pourcentage 4 3 3 3 2 2" xfId="21235"/>
    <cellStyle name="Pourcentage 4 3 3 3 3" xfId="21234"/>
    <cellStyle name="Pourcentage 4 3 3 4" xfId="6330"/>
    <cellStyle name="Pourcentage 4 3 3 4 2" xfId="21236"/>
    <cellStyle name="Pourcentage 4 3 3 5" xfId="21229"/>
    <cellStyle name="Pourcentage 4 3 4" xfId="1576"/>
    <cellStyle name="Pourcentage 4 3 4 2" xfId="4218"/>
    <cellStyle name="Pourcentage 4 3 4 2 2" xfId="9499"/>
    <cellStyle name="Pourcentage 4 3 4 2 2 2" xfId="21239"/>
    <cellStyle name="Pourcentage 4 3 4 2 3" xfId="21238"/>
    <cellStyle name="Pourcentage 4 3 4 3" xfId="6858"/>
    <cellStyle name="Pourcentage 4 3 4 3 2" xfId="21240"/>
    <cellStyle name="Pourcentage 4 3 4 4" xfId="21237"/>
    <cellStyle name="Pourcentage 4 3 5" xfId="2985"/>
    <cellStyle name="Pourcentage 4 3 5 2" xfId="8267"/>
    <cellStyle name="Pourcentage 4 3 5 2 2" xfId="21242"/>
    <cellStyle name="Pourcentage 4 3 5 3" xfId="21241"/>
    <cellStyle name="Pourcentage 4 3 6" xfId="5626"/>
    <cellStyle name="Pourcentage 4 3 6 2" xfId="21243"/>
    <cellStyle name="Pourcentage 4 3 7" xfId="21220"/>
    <cellStyle name="Pourcentage 4 4" xfId="521"/>
    <cellStyle name="Pourcentage 4 4 2" xfId="1224"/>
    <cellStyle name="Pourcentage 4 4 2 2" xfId="2456"/>
    <cellStyle name="Pourcentage 4 4 2 2 2" xfId="5098"/>
    <cellStyle name="Pourcentage 4 4 2 2 2 2" xfId="10379"/>
    <cellStyle name="Pourcentage 4 4 2 2 2 2 2" xfId="21248"/>
    <cellStyle name="Pourcentage 4 4 2 2 2 3" xfId="21247"/>
    <cellStyle name="Pourcentage 4 4 2 2 3" xfId="7738"/>
    <cellStyle name="Pourcentage 4 4 2 2 3 2" xfId="21249"/>
    <cellStyle name="Pourcentage 4 4 2 2 4" xfId="21246"/>
    <cellStyle name="Pourcentage 4 4 2 3" xfId="3866"/>
    <cellStyle name="Pourcentage 4 4 2 3 2" xfId="9147"/>
    <cellStyle name="Pourcentage 4 4 2 3 2 2" xfId="21251"/>
    <cellStyle name="Pourcentage 4 4 2 3 3" xfId="21250"/>
    <cellStyle name="Pourcentage 4 4 2 4" xfId="6506"/>
    <cellStyle name="Pourcentage 4 4 2 4 2" xfId="21252"/>
    <cellStyle name="Pourcentage 4 4 2 5" xfId="21245"/>
    <cellStyle name="Pourcentage 4 4 3" xfId="1752"/>
    <cellStyle name="Pourcentage 4 4 3 2" xfId="4394"/>
    <cellStyle name="Pourcentage 4 4 3 2 2" xfId="9675"/>
    <cellStyle name="Pourcentage 4 4 3 2 2 2" xfId="21255"/>
    <cellStyle name="Pourcentage 4 4 3 2 3" xfId="21254"/>
    <cellStyle name="Pourcentage 4 4 3 3" xfId="7034"/>
    <cellStyle name="Pourcentage 4 4 3 3 2" xfId="21256"/>
    <cellStyle name="Pourcentage 4 4 3 4" xfId="21253"/>
    <cellStyle name="Pourcentage 4 4 4" xfId="3161"/>
    <cellStyle name="Pourcentage 4 4 4 2" xfId="8443"/>
    <cellStyle name="Pourcentage 4 4 4 2 2" xfId="21258"/>
    <cellStyle name="Pourcentage 4 4 4 3" xfId="21257"/>
    <cellStyle name="Pourcentage 4 4 5" xfId="5802"/>
    <cellStyle name="Pourcentage 4 4 5 2" xfId="21259"/>
    <cellStyle name="Pourcentage 4 4 6" xfId="21244"/>
    <cellStyle name="Pourcentage 4 5" xfId="872"/>
    <cellStyle name="Pourcentage 4 5 2" xfId="2104"/>
    <cellStyle name="Pourcentage 4 5 2 2" xfId="4746"/>
    <cellStyle name="Pourcentage 4 5 2 2 2" xfId="10027"/>
    <cellStyle name="Pourcentage 4 5 2 2 2 2" xfId="21263"/>
    <cellStyle name="Pourcentage 4 5 2 2 3" xfId="21262"/>
    <cellStyle name="Pourcentage 4 5 2 3" xfId="7386"/>
    <cellStyle name="Pourcentage 4 5 2 3 2" xfId="21264"/>
    <cellStyle name="Pourcentage 4 5 2 4" xfId="21261"/>
    <cellStyle name="Pourcentage 4 5 3" xfId="3514"/>
    <cellStyle name="Pourcentage 4 5 3 2" xfId="8795"/>
    <cellStyle name="Pourcentage 4 5 3 2 2" xfId="21266"/>
    <cellStyle name="Pourcentage 4 5 3 3" xfId="21265"/>
    <cellStyle name="Pourcentage 4 5 4" xfId="6154"/>
    <cellStyle name="Pourcentage 4 5 4 2" xfId="21267"/>
    <cellStyle name="Pourcentage 4 5 5" xfId="21260"/>
    <cellStyle name="Pourcentage 4 6" xfId="1400"/>
    <cellStyle name="Pourcentage 4 6 2" xfId="4042"/>
    <cellStyle name="Pourcentage 4 6 2 2" xfId="9323"/>
    <cellStyle name="Pourcentage 4 6 2 2 2" xfId="21270"/>
    <cellStyle name="Pourcentage 4 6 2 3" xfId="21269"/>
    <cellStyle name="Pourcentage 4 6 3" xfId="6682"/>
    <cellStyle name="Pourcentage 4 6 3 2" xfId="21271"/>
    <cellStyle name="Pourcentage 4 6 4" xfId="21268"/>
    <cellStyle name="Pourcentage 4 7" xfId="2632"/>
    <cellStyle name="Pourcentage 4 7 2" xfId="5274"/>
    <cellStyle name="Pourcentage 4 7 2 2" xfId="10555"/>
    <cellStyle name="Pourcentage 4 7 2 2 2" xfId="21274"/>
    <cellStyle name="Pourcentage 4 7 2 3" xfId="21273"/>
    <cellStyle name="Pourcentage 4 7 3" xfId="7914"/>
    <cellStyle name="Pourcentage 4 7 3 2" xfId="21275"/>
    <cellStyle name="Pourcentage 4 7 4" xfId="21272"/>
    <cellStyle name="Pourcentage 4 8" xfId="2809"/>
    <cellStyle name="Pourcentage 4 8 2" xfId="8091"/>
    <cellStyle name="Pourcentage 4 8 2 2" xfId="21277"/>
    <cellStyle name="Pourcentage 4 8 3" xfId="21276"/>
    <cellStyle name="Pourcentage 4 9" xfId="5450"/>
    <cellStyle name="Pourcentage 4 9 2" xfId="21278"/>
    <cellStyle name="Pourcentage 5" xfId="162"/>
    <cellStyle name="Pourcentage 5 2" xfId="21279"/>
    <cellStyle name="Pourcentage 6" xfId="10664"/>
    <cellStyle name="Satisfaisant" xfId="12" builtinId="26" customBuiltin="1"/>
    <cellStyle name="Satisfaisant 2" xfId="74"/>
    <cellStyle name="Satisfaisant 2 2" xfId="21280"/>
    <cellStyle name="Sortie" xfId="16" builtinId="21" customBuiltin="1"/>
    <cellStyle name="TableStyleLight1" xfId="67"/>
    <cellStyle name="Texte explicatif" xfId="22" builtinId="53" customBuiltin="1"/>
    <cellStyle name="Texte explicatif 2" xfId="79"/>
    <cellStyle name="Texte explicatif 2 2" xfId="21281"/>
    <cellStyle name="Titre" xfId="7" builtinId="15" customBuiltin="1"/>
    <cellStyle name="Titre 2" xfId="72"/>
    <cellStyle name="Titre 2 2" xfId="263"/>
    <cellStyle name="Titre 2 2 2" xfId="21283"/>
    <cellStyle name="Titre 2 3" xfId="21282"/>
    <cellStyle name="Titre 1" xfId="8" builtinId="16" customBuiltin="1"/>
    <cellStyle name="Titre 2" xfId="9" builtinId="17" customBuiltin="1"/>
    <cellStyle name="Titre 3" xfId="10" builtinId="18" customBuiltin="1"/>
    <cellStyle name="Titre 4" xfId="11" builtinId="19" customBuiltin="1"/>
    <cellStyle name="Titre 4 2" xfId="73"/>
    <cellStyle name="Titre 4 2 2" xfId="21284"/>
    <cellStyle name="Total" xfId="23" builtinId="25" customBuiltin="1"/>
    <cellStyle name="Vérification" xfId="19" builtinId="23" customBuiltin="1"/>
  </cellStyles>
  <dxfs count="0"/>
  <tableStyles count="4" defaultTableStyle="TableStyleMedium9"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CCCCFF"/>
      <color rgb="FF66FFCC"/>
      <color rgb="FF00FF00"/>
      <color rgb="FFFFF3CB"/>
      <color rgb="FFFFCCFF"/>
      <color rgb="FFFF00FF"/>
      <color rgb="FF9999FF"/>
      <color rgb="FFE2EFDA"/>
      <color rgb="FFFDE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rection%20de%20la%20formation%20intiale\Contrat%202018-2022-%20retour%20composantes\Licence%20professionnelle\Droit,%20Economie,%20Gestion\IUT%2018\Intervention%20sociale\descriptif_de%20la%20formation_LP_intervention%20soci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row>
        <row r="3">
          <cell r="A3" t="str">
            <v>CT</v>
          </cell>
        </row>
        <row r="4">
          <cell r="A4" t="str">
            <v>mixte</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K1" t="str">
            <v>01 : Droit privé et sciences criminelles</v>
          </cell>
        </row>
        <row r="2">
          <cell r="K2" t="str">
            <v>02 : Droit public</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12" sqref="B12"/>
    </sheetView>
  </sheetViews>
  <sheetFormatPr baseColWidth="10" defaultRowHeight="15" x14ac:dyDescent="0.25"/>
  <cols>
    <col min="1" max="1" width="50.7109375" customWidth="1"/>
    <col min="2" max="2" width="48.5703125" customWidth="1"/>
    <col min="4" max="4" width="56.7109375" customWidth="1"/>
  </cols>
  <sheetData>
    <row r="1" spans="1:4" ht="48.75" customHeight="1" x14ac:dyDescent="0.25">
      <c r="A1" s="260" t="s">
        <v>150</v>
      </c>
      <c r="B1" s="261" t="s">
        <v>161</v>
      </c>
      <c r="C1" s="294" t="s">
        <v>186</v>
      </c>
      <c r="D1" s="293" t="s">
        <v>184</v>
      </c>
    </row>
    <row r="2" spans="1:4" ht="30" x14ac:dyDescent="0.25">
      <c r="A2" s="262" t="s">
        <v>151</v>
      </c>
      <c r="B2" s="314">
        <v>43363</v>
      </c>
      <c r="D2" s="293" t="s">
        <v>185</v>
      </c>
    </row>
    <row r="3" spans="1:4" x14ac:dyDescent="0.25">
      <c r="A3" s="264"/>
    </row>
    <row r="4" spans="1:4" x14ac:dyDescent="0.25">
      <c r="A4" s="265" t="s">
        <v>152</v>
      </c>
      <c r="B4" s="314">
        <v>43367</v>
      </c>
    </row>
    <row r="5" spans="1:4" x14ac:dyDescent="0.25">
      <c r="A5" s="264"/>
    </row>
    <row r="6" spans="1:4" x14ac:dyDescent="0.25">
      <c r="A6" s="265" t="s">
        <v>153</v>
      </c>
      <c r="B6" s="263"/>
    </row>
    <row r="7" spans="1:4" x14ac:dyDescent="0.25">
      <c r="A7" s="265" t="s">
        <v>154</v>
      </c>
      <c r="B7" s="263"/>
    </row>
    <row r="8" spans="1:4" x14ac:dyDescent="0.25">
      <c r="A8" s="266"/>
      <c r="B8" s="267"/>
    </row>
    <row r="9" spans="1:4" x14ac:dyDescent="0.25">
      <c r="A9" s="264" t="s">
        <v>155</v>
      </c>
    </row>
    <row r="10" spans="1:4" ht="30" x14ac:dyDescent="0.25">
      <c r="A10" s="268" t="s">
        <v>156</v>
      </c>
    </row>
    <row r="12" spans="1:4" ht="180" x14ac:dyDescent="0.25">
      <c r="A12" s="269" t="s">
        <v>157</v>
      </c>
      <c r="B12" s="269"/>
    </row>
    <row r="13" spans="1:4" ht="60" x14ac:dyDescent="0.25">
      <c r="A13" s="270" t="s">
        <v>158</v>
      </c>
    </row>
    <row r="14" spans="1:4" ht="60" x14ac:dyDescent="0.25">
      <c r="A14" s="271" t="s">
        <v>159</v>
      </c>
    </row>
    <row r="15" spans="1:4" x14ac:dyDescent="0.25">
      <c r="A15" s="272"/>
    </row>
    <row r="16" spans="1:4" ht="60" x14ac:dyDescent="0.25">
      <c r="A16" s="272" t="s">
        <v>160</v>
      </c>
    </row>
    <row r="17" spans="1:1" x14ac:dyDescent="0.25">
      <c r="A17" s="272"/>
    </row>
    <row r="18" spans="1:1" x14ac:dyDescent="0.25">
      <c r="A18" s="272"/>
    </row>
    <row r="19" spans="1:1" x14ac:dyDescent="0.25">
      <c r="A19" s="272"/>
    </row>
    <row r="20" spans="1:1" x14ac:dyDescent="0.25">
      <c r="A20" s="272"/>
    </row>
    <row r="21" spans="1:1" x14ac:dyDescent="0.25">
      <c r="A21" s="272"/>
    </row>
    <row r="22" spans="1:1" x14ac:dyDescent="0.25">
      <c r="A22" s="272"/>
    </row>
    <row r="24" spans="1:1" x14ac:dyDescent="0.25">
      <c r="A24" s="27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82"/>
  <sheetViews>
    <sheetView view="pageBreakPreview" zoomScale="80" zoomScaleNormal="100" zoomScaleSheetLayoutView="80" workbookViewId="0">
      <pane xSplit="4" ySplit="36" topLeftCell="R106" activePane="bottomRight" state="frozen"/>
      <selection pane="topRight" activeCell="E1" sqref="E1"/>
      <selection pane="bottomLeft" activeCell="A37" sqref="A37"/>
      <selection pane="bottomRight" activeCell="C91" sqref="C91"/>
    </sheetView>
  </sheetViews>
  <sheetFormatPr baseColWidth="10" defaultColWidth="11.42578125" defaultRowHeight="15" x14ac:dyDescent="0.25"/>
  <cols>
    <col min="1" max="1" width="11.5703125" style="150" customWidth="1"/>
    <col min="2" max="2" width="11.5703125" style="10" customWidth="1"/>
    <col min="3" max="3" width="44.7109375" style="10" customWidth="1"/>
    <col min="4" max="4" width="11.5703125" style="448" customWidth="1"/>
    <col min="5" max="5" width="27.7109375" style="10" customWidth="1"/>
    <col min="6" max="6" width="27.85546875" style="10" customWidth="1"/>
    <col min="7" max="7" width="8.5703125" style="10" customWidth="1"/>
    <col min="8" max="8" width="19.28515625" style="428" customWidth="1"/>
    <col min="9" max="9" width="8.5703125" style="10" customWidth="1"/>
    <col min="10" max="10" width="8.140625" style="10" customWidth="1"/>
    <col min="11" max="11" width="19.28515625" style="506" customWidth="1"/>
    <col min="12" max="12" width="15" style="10" customWidth="1"/>
    <col min="13" max="13" width="13.5703125" style="10" customWidth="1"/>
    <col min="14" max="17" width="11.5703125" style="10" customWidth="1"/>
    <col min="18" max="19" width="12.85546875" style="10" customWidth="1"/>
    <col min="20" max="21" width="30.7109375" style="10" customWidth="1"/>
    <col min="22" max="22" width="15" style="308" customWidth="1"/>
    <col min="23" max="23" width="9.85546875" style="308" customWidth="1"/>
    <col min="24" max="24" width="15.140625" style="308" customWidth="1"/>
    <col min="25" max="25" width="15.28515625" style="308" customWidth="1"/>
    <col min="26" max="26" width="11.5703125" style="308" customWidth="1"/>
    <col min="27" max="27" width="9.7109375" style="308" customWidth="1"/>
    <col min="28" max="28" width="14.140625" style="308" customWidth="1"/>
    <col min="29" max="29" width="11.5703125" style="308" customWidth="1"/>
    <col min="30" max="31" width="30.7109375" style="308" customWidth="1"/>
    <col min="32" max="32" width="11.5703125" style="308" customWidth="1"/>
    <col min="33" max="33" width="9.7109375" style="308" customWidth="1"/>
    <col min="34" max="34" width="13.28515625" style="308" customWidth="1"/>
    <col min="35" max="36" width="11.5703125" style="308" customWidth="1"/>
    <col min="37" max="38" width="14" style="308" customWidth="1"/>
    <col min="39" max="39" width="11.5703125" style="308" customWidth="1"/>
    <col min="40" max="40" width="77.28515625" style="545" customWidth="1"/>
    <col min="41" max="227" width="11.5703125" style="10" customWidth="1"/>
    <col min="228" max="16384" width="11.42578125" style="11"/>
  </cols>
  <sheetData>
    <row r="1" spans="1:40" ht="78.75" customHeight="1" x14ac:dyDescent="0.25">
      <c r="A1" s="903" t="s">
        <v>317</v>
      </c>
      <c r="B1" s="916" t="s">
        <v>183</v>
      </c>
      <c r="C1" s="900" t="s">
        <v>1</v>
      </c>
      <c r="D1" s="909" t="s">
        <v>2</v>
      </c>
      <c r="E1" s="900" t="s">
        <v>3</v>
      </c>
      <c r="F1" s="897" t="s">
        <v>4</v>
      </c>
      <c r="G1" s="900" t="s">
        <v>5</v>
      </c>
      <c r="H1" s="923" t="s">
        <v>6</v>
      </c>
      <c r="I1" s="900" t="s">
        <v>7</v>
      </c>
      <c r="J1" s="926" t="s">
        <v>8</v>
      </c>
      <c r="K1" s="902" t="s">
        <v>316</v>
      </c>
      <c r="L1" s="906" t="s">
        <v>9</v>
      </c>
      <c r="M1" s="929" t="s">
        <v>10</v>
      </c>
      <c r="N1" s="912" t="s">
        <v>496</v>
      </c>
      <c r="O1" s="913"/>
      <c r="P1" s="913"/>
      <c r="Q1" s="914"/>
      <c r="R1" s="914"/>
      <c r="S1" s="915"/>
      <c r="T1" s="938" t="s">
        <v>531</v>
      </c>
      <c r="U1" s="939"/>
      <c r="V1" s="918" t="s">
        <v>162</v>
      </c>
      <c r="W1" s="919"/>
      <c r="X1" s="919"/>
      <c r="Y1" s="919"/>
      <c r="Z1" s="919"/>
      <c r="AA1" s="919"/>
      <c r="AB1" s="919"/>
      <c r="AC1" s="920"/>
      <c r="AD1" s="934" t="s">
        <v>532</v>
      </c>
      <c r="AE1" s="935"/>
      <c r="AF1" s="918" t="s">
        <v>163</v>
      </c>
      <c r="AG1" s="919"/>
      <c r="AH1" s="919"/>
      <c r="AI1" s="919"/>
      <c r="AJ1" s="919"/>
      <c r="AK1" s="919"/>
      <c r="AL1" s="919"/>
      <c r="AM1" s="920"/>
      <c r="AN1" s="901" t="s">
        <v>315</v>
      </c>
    </row>
    <row r="2" spans="1:40" ht="51" customHeight="1" x14ac:dyDescent="0.25">
      <c r="A2" s="904"/>
      <c r="B2" s="917"/>
      <c r="C2" s="898"/>
      <c r="D2" s="910"/>
      <c r="E2" s="898"/>
      <c r="F2" s="898"/>
      <c r="G2" s="898"/>
      <c r="H2" s="924"/>
      <c r="I2" s="898"/>
      <c r="J2" s="927"/>
      <c r="K2" s="902"/>
      <c r="L2" s="907"/>
      <c r="M2" s="930"/>
      <c r="N2" s="932" t="s">
        <v>16</v>
      </c>
      <c r="O2" s="932"/>
      <c r="P2" s="932" t="s">
        <v>17</v>
      </c>
      <c r="Q2" s="932"/>
      <c r="R2" s="932" t="s">
        <v>19</v>
      </c>
      <c r="S2" s="933"/>
      <c r="T2" s="940"/>
      <c r="U2" s="941"/>
      <c r="V2" s="921" t="s">
        <v>164</v>
      </c>
      <c r="W2" s="921"/>
      <c r="X2" s="921"/>
      <c r="Y2" s="921"/>
      <c r="Z2" s="922" t="s">
        <v>165</v>
      </c>
      <c r="AA2" s="922"/>
      <c r="AB2" s="922"/>
      <c r="AC2" s="922"/>
      <c r="AD2" s="936"/>
      <c r="AE2" s="937"/>
      <c r="AF2" s="921" t="s">
        <v>164</v>
      </c>
      <c r="AG2" s="921"/>
      <c r="AH2" s="921"/>
      <c r="AI2" s="921"/>
      <c r="AJ2" s="922" t="s">
        <v>165</v>
      </c>
      <c r="AK2" s="922"/>
      <c r="AL2" s="922"/>
      <c r="AM2" s="922"/>
      <c r="AN2" s="901"/>
    </row>
    <row r="3" spans="1:40" ht="50.25" customHeight="1" x14ac:dyDescent="0.25">
      <c r="A3" s="905"/>
      <c r="B3" s="917"/>
      <c r="C3" s="899"/>
      <c r="D3" s="911"/>
      <c r="E3" s="899"/>
      <c r="F3" s="899"/>
      <c r="G3" s="899"/>
      <c r="H3" s="925"/>
      <c r="I3" s="899"/>
      <c r="J3" s="928"/>
      <c r="K3" s="902"/>
      <c r="L3" s="908"/>
      <c r="M3" s="931"/>
      <c r="N3" s="852" t="s">
        <v>497</v>
      </c>
      <c r="O3" s="853" t="s">
        <v>498</v>
      </c>
      <c r="P3" s="852" t="s">
        <v>497</v>
      </c>
      <c r="Q3" s="853" t="s">
        <v>498</v>
      </c>
      <c r="R3" s="852" t="s">
        <v>497</v>
      </c>
      <c r="S3" s="853" t="s">
        <v>498</v>
      </c>
      <c r="T3" s="734" t="s">
        <v>164</v>
      </c>
      <c r="U3" s="785" t="s">
        <v>165</v>
      </c>
      <c r="V3" s="588" t="s">
        <v>166</v>
      </c>
      <c r="W3" s="588" t="s">
        <v>167</v>
      </c>
      <c r="X3" s="588" t="s">
        <v>168</v>
      </c>
      <c r="Y3" s="588" t="s">
        <v>169</v>
      </c>
      <c r="Z3" s="589" t="s">
        <v>170</v>
      </c>
      <c r="AA3" s="589" t="s">
        <v>167</v>
      </c>
      <c r="AB3" s="589" t="s">
        <v>168</v>
      </c>
      <c r="AC3" s="589" t="s">
        <v>169</v>
      </c>
      <c r="AD3" s="839" t="s">
        <v>164</v>
      </c>
      <c r="AE3" s="840" t="s">
        <v>165</v>
      </c>
      <c r="AF3" s="588" t="s">
        <v>166</v>
      </c>
      <c r="AG3" s="588" t="s">
        <v>167</v>
      </c>
      <c r="AH3" s="588" t="s">
        <v>168</v>
      </c>
      <c r="AI3" s="588" t="s">
        <v>169</v>
      </c>
      <c r="AJ3" s="589" t="s">
        <v>170</v>
      </c>
      <c r="AK3" s="589" t="s">
        <v>167</v>
      </c>
      <c r="AL3" s="589" t="s">
        <v>168</v>
      </c>
      <c r="AM3" s="589" t="s">
        <v>169</v>
      </c>
      <c r="AN3" s="901"/>
    </row>
    <row r="4" spans="1:40" ht="17.100000000000001" hidden="1" customHeight="1" x14ac:dyDescent="0.25">
      <c r="A4" s="339"/>
      <c r="B4" s="283"/>
      <c r="C4" s="284" t="s">
        <v>26</v>
      </c>
      <c r="D4" s="433" t="s">
        <v>27</v>
      </c>
      <c r="E4" s="283"/>
      <c r="F4" s="283"/>
      <c r="G4" s="283"/>
      <c r="H4" s="403"/>
      <c r="I4" s="285"/>
      <c r="J4" s="285"/>
      <c r="K4" s="434"/>
      <c r="L4" s="286" t="s">
        <v>27</v>
      </c>
      <c r="M4" s="287"/>
      <c r="N4" s="285"/>
      <c r="O4" s="285"/>
      <c r="P4" s="285"/>
      <c r="Q4" s="285"/>
      <c r="R4" s="285"/>
      <c r="S4" s="285"/>
      <c r="T4" s="733"/>
      <c r="U4" s="784"/>
      <c r="V4" s="311"/>
      <c r="W4" s="311"/>
      <c r="X4" s="311"/>
      <c r="Y4" s="311"/>
      <c r="Z4" s="311"/>
      <c r="AA4" s="311"/>
      <c r="AB4" s="311"/>
      <c r="AC4" s="311"/>
      <c r="AD4" s="829"/>
      <c r="AE4" s="829"/>
      <c r="AF4" s="311"/>
      <c r="AG4" s="311"/>
      <c r="AH4" s="311"/>
      <c r="AI4" s="311"/>
      <c r="AJ4" s="311"/>
      <c r="AK4" s="311"/>
      <c r="AL4" s="311"/>
      <c r="AM4" s="311"/>
      <c r="AN4" s="526"/>
    </row>
    <row r="5" spans="1:40" ht="16.5" hidden="1" customHeight="1" x14ac:dyDescent="0.25">
      <c r="A5" s="339"/>
      <c r="B5" s="283"/>
      <c r="C5" s="288"/>
      <c r="D5" s="434"/>
      <c r="E5" s="283"/>
      <c r="F5" s="283"/>
      <c r="G5" s="283"/>
      <c r="H5" s="403"/>
      <c r="I5" s="285"/>
      <c r="J5" s="285"/>
      <c r="K5" s="434"/>
      <c r="L5" s="285"/>
      <c r="M5" s="289">
        <v>120</v>
      </c>
      <c r="N5" s="285"/>
      <c r="O5" s="285"/>
      <c r="P5" s="285"/>
      <c r="Q5" s="285"/>
      <c r="R5" s="285"/>
      <c r="S5" s="285"/>
      <c r="T5" s="733"/>
      <c r="U5" s="784"/>
      <c r="V5" s="311"/>
      <c r="W5" s="311"/>
      <c r="X5" s="311"/>
      <c r="Y5" s="311"/>
      <c r="Z5" s="311"/>
      <c r="AA5" s="311"/>
      <c r="AB5" s="311"/>
      <c r="AC5" s="311"/>
      <c r="AD5" s="829"/>
      <c r="AE5" s="829"/>
      <c r="AF5" s="311"/>
      <c r="AG5" s="311"/>
      <c r="AH5" s="311"/>
      <c r="AI5" s="311"/>
      <c r="AJ5" s="311"/>
      <c r="AK5" s="311"/>
      <c r="AL5" s="311"/>
      <c r="AM5" s="311"/>
      <c r="AN5" s="527"/>
    </row>
    <row r="6" spans="1:40" ht="23.25" hidden="1" customHeight="1" x14ac:dyDescent="0.25">
      <c r="A6" s="340"/>
      <c r="B6" s="298" t="s">
        <v>38</v>
      </c>
      <c r="C6" s="276" t="s">
        <v>39</v>
      </c>
      <c r="D6" s="441" t="s">
        <v>40</v>
      </c>
      <c r="E6" s="277" t="s">
        <v>100</v>
      </c>
      <c r="F6" s="277" t="s">
        <v>71</v>
      </c>
      <c r="G6" s="277" t="s">
        <v>72</v>
      </c>
      <c r="H6" s="404"/>
      <c r="I6" s="278" t="s">
        <v>75</v>
      </c>
      <c r="J6" s="278" t="s">
        <v>75</v>
      </c>
      <c r="K6" s="509"/>
      <c r="L6" s="279" t="s">
        <v>76</v>
      </c>
      <c r="M6" s="280">
        <v>43</v>
      </c>
      <c r="N6" s="281">
        <v>24</v>
      </c>
      <c r="O6" s="721"/>
      <c r="P6" s="282">
        <v>24</v>
      </c>
      <c r="Q6" s="721"/>
      <c r="R6" s="281"/>
      <c r="S6" s="281"/>
      <c r="T6" s="599"/>
      <c r="U6" s="783"/>
      <c r="AN6" s="528"/>
    </row>
    <row r="7" spans="1:40" ht="23.25" hidden="1" customHeight="1" x14ac:dyDescent="0.25">
      <c r="A7" s="340"/>
      <c r="B7" s="299" t="s">
        <v>41</v>
      </c>
      <c r="C7" s="46" t="s">
        <v>42</v>
      </c>
      <c r="D7" s="442" t="s">
        <v>43</v>
      </c>
      <c r="E7" s="152" t="s">
        <v>100</v>
      </c>
      <c r="F7" s="152" t="s">
        <v>71</v>
      </c>
      <c r="G7" s="152" t="s">
        <v>73</v>
      </c>
      <c r="H7" s="405"/>
      <c r="I7" s="153" t="s">
        <v>77</v>
      </c>
      <c r="J7" s="153" t="s">
        <v>77</v>
      </c>
      <c r="K7" s="509"/>
      <c r="L7" s="154" t="s">
        <v>78</v>
      </c>
      <c r="M7" s="185">
        <v>43</v>
      </c>
      <c r="N7" s="155">
        <v>20</v>
      </c>
      <c r="O7" s="717"/>
      <c r="P7" s="156"/>
      <c r="Q7" s="717"/>
      <c r="R7" s="155"/>
      <c r="S7" s="155"/>
      <c r="T7" s="599"/>
      <c r="U7" s="783"/>
      <c r="AN7" s="529"/>
    </row>
    <row r="8" spans="1:40" ht="23.25" hidden="1" customHeight="1" x14ac:dyDescent="0.25">
      <c r="A8" s="340"/>
      <c r="B8" s="299" t="s">
        <v>44</v>
      </c>
      <c r="C8" s="46" t="s">
        <v>45</v>
      </c>
      <c r="D8" s="442" t="s">
        <v>46</v>
      </c>
      <c r="E8" s="152" t="s">
        <v>100</v>
      </c>
      <c r="F8" s="152" t="s">
        <v>71</v>
      </c>
      <c r="G8" s="152" t="s">
        <v>73</v>
      </c>
      <c r="H8" s="405"/>
      <c r="I8" s="153" t="s">
        <v>77</v>
      </c>
      <c r="J8" s="153" t="s">
        <v>77</v>
      </c>
      <c r="K8" s="509"/>
      <c r="L8" s="154" t="s">
        <v>78</v>
      </c>
      <c r="M8" s="185">
        <v>43</v>
      </c>
      <c r="N8" s="155">
        <v>20</v>
      </c>
      <c r="O8" s="717"/>
      <c r="P8" s="156"/>
      <c r="Q8" s="717"/>
      <c r="R8" s="155"/>
      <c r="S8" s="155"/>
      <c r="T8" s="599"/>
      <c r="U8" s="783"/>
      <c r="AN8" s="529"/>
    </row>
    <row r="9" spans="1:40" ht="23.25" hidden="1" customHeight="1" x14ac:dyDescent="0.25">
      <c r="A9" s="340"/>
      <c r="B9" s="299" t="s">
        <v>47</v>
      </c>
      <c r="C9" s="46" t="s">
        <v>48</v>
      </c>
      <c r="D9" s="442" t="s">
        <v>49</v>
      </c>
      <c r="E9" s="152" t="s">
        <v>100</v>
      </c>
      <c r="F9" s="152" t="s">
        <v>71</v>
      </c>
      <c r="G9" s="152" t="s">
        <v>73</v>
      </c>
      <c r="H9" s="405"/>
      <c r="I9" s="153" t="s">
        <v>77</v>
      </c>
      <c r="J9" s="153" t="s">
        <v>77</v>
      </c>
      <c r="K9" s="509"/>
      <c r="L9" s="154" t="s">
        <v>78</v>
      </c>
      <c r="M9" s="185">
        <v>43</v>
      </c>
      <c r="N9" s="155">
        <v>20</v>
      </c>
      <c r="O9" s="717"/>
      <c r="P9" s="156"/>
      <c r="Q9" s="717"/>
      <c r="R9" s="155"/>
      <c r="S9" s="155"/>
      <c r="T9" s="599"/>
      <c r="U9" s="783"/>
      <c r="AN9" s="529"/>
    </row>
    <row r="10" spans="1:40" ht="23.25" hidden="1" customHeight="1" x14ac:dyDescent="0.25">
      <c r="A10" s="340"/>
      <c r="B10" s="299" t="s">
        <v>50</v>
      </c>
      <c r="C10" s="47" t="s">
        <v>51</v>
      </c>
      <c r="D10" s="442" t="s">
        <v>52</v>
      </c>
      <c r="E10" s="152" t="s">
        <v>100</v>
      </c>
      <c r="F10" s="152" t="s">
        <v>71</v>
      </c>
      <c r="G10" s="152" t="s">
        <v>72</v>
      </c>
      <c r="H10" s="405"/>
      <c r="I10" s="153" t="s">
        <v>77</v>
      </c>
      <c r="J10" s="153" t="s">
        <v>77</v>
      </c>
      <c r="K10" s="509"/>
      <c r="L10" s="154" t="s">
        <v>79</v>
      </c>
      <c r="M10" s="185">
        <v>43</v>
      </c>
      <c r="N10" s="155">
        <v>20</v>
      </c>
      <c r="O10" s="717"/>
      <c r="P10" s="156"/>
      <c r="Q10" s="717"/>
      <c r="R10" s="155"/>
      <c r="S10" s="155"/>
      <c r="T10" s="599"/>
      <c r="U10" s="783"/>
      <c r="AN10" s="529"/>
    </row>
    <row r="11" spans="1:40" ht="23.25" hidden="1" customHeight="1" x14ac:dyDescent="0.25">
      <c r="A11" s="340"/>
      <c r="B11" s="299" t="s">
        <v>53</v>
      </c>
      <c r="C11" s="47" t="s">
        <v>54</v>
      </c>
      <c r="D11" s="442" t="s">
        <v>55</v>
      </c>
      <c r="E11" s="152" t="s">
        <v>100</v>
      </c>
      <c r="F11" s="152" t="s">
        <v>71</v>
      </c>
      <c r="G11" s="152" t="s">
        <v>72</v>
      </c>
      <c r="H11" s="405"/>
      <c r="I11" s="153" t="s">
        <v>80</v>
      </c>
      <c r="J11" s="153" t="s">
        <v>80</v>
      </c>
      <c r="K11" s="509"/>
      <c r="L11" s="154" t="s">
        <v>76</v>
      </c>
      <c r="M11" s="185">
        <v>43</v>
      </c>
      <c r="N11" s="155"/>
      <c r="O11" s="717"/>
      <c r="P11" s="156">
        <v>24</v>
      </c>
      <c r="Q11" s="717"/>
      <c r="R11" s="155"/>
      <c r="S11" s="155"/>
      <c r="T11" s="599"/>
      <c r="U11" s="783"/>
      <c r="AN11" s="528"/>
    </row>
    <row r="12" spans="1:40" ht="23.25" hidden="1" customHeight="1" x14ac:dyDescent="0.25">
      <c r="A12" s="340"/>
      <c r="B12" s="299" t="s">
        <v>56</v>
      </c>
      <c r="C12" s="46" t="s">
        <v>57</v>
      </c>
      <c r="D12" s="442" t="s">
        <v>58</v>
      </c>
      <c r="E12" s="152" t="s">
        <v>100</v>
      </c>
      <c r="F12" s="152" t="s">
        <v>71</v>
      </c>
      <c r="G12" s="152" t="s">
        <v>73</v>
      </c>
      <c r="H12" s="405"/>
      <c r="I12" s="153" t="s">
        <v>80</v>
      </c>
      <c r="J12" s="153" t="s">
        <v>80</v>
      </c>
      <c r="K12" s="509"/>
      <c r="L12" s="154" t="s">
        <v>78</v>
      </c>
      <c r="M12" s="185">
        <v>43</v>
      </c>
      <c r="N12" s="155"/>
      <c r="O12" s="717"/>
      <c r="P12" s="156">
        <v>30</v>
      </c>
      <c r="Q12" s="717"/>
      <c r="R12" s="155"/>
      <c r="S12" s="155"/>
      <c r="T12" s="599"/>
      <c r="U12" s="783"/>
      <c r="AN12" s="529"/>
    </row>
    <row r="13" spans="1:40" ht="23.25" hidden="1" customHeight="1" x14ac:dyDescent="0.25">
      <c r="A13" s="340"/>
      <c r="B13" s="300" t="s">
        <v>59</v>
      </c>
      <c r="C13" s="167" t="s">
        <v>60</v>
      </c>
      <c r="D13" s="443"/>
      <c r="E13" s="168" t="s">
        <v>100</v>
      </c>
      <c r="F13" s="168"/>
      <c r="G13" s="168" t="s">
        <v>72</v>
      </c>
      <c r="H13" s="406"/>
      <c r="I13" s="170"/>
      <c r="J13" s="170"/>
      <c r="K13" s="504"/>
      <c r="L13" s="171"/>
      <c r="M13" s="186"/>
      <c r="N13" s="173"/>
      <c r="O13" s="713"/>
      <c r="P13" s="174"/>
      <c r="Q13" s="713"/>
      <c r="R13" s="173"/>
      <c r="S13" s="173"/>
      <c r="T13" s="605"/>
      <c r="U13" s="782"/>
      <c r="AN13" s="529"/>
    </row>
    <row r="14" spans="1:40" ht="23.25" hidden="1" customHeight="1" x14ac:dyDescent="0.25">
      <c r="A14" s="340"/>
      <c r="B14" s="299" t="s">
        <v>61</v>
      </c>
      <c r="C14" s="47" t="s">
        <v>62</v>
      </c>
      <c r="D14" s="442" t="s">
        <v>63</v>
      </c>
      <c r="E14" s="152" t="s">
        <v>100</v>
      </c>
      <c r="F14" s="5" t="s">
        <v>74</v>
      </c>
      <c r="G14" s="152" t="s">
        <v>72</v>
      </c>
      <c r="H14" s="405"/>
      <c r="I14" s="153" t="s">
        <v>81</v>
      </c>
      <c r="J14" s="153" t="s">
        <v>81</v>
      </c>
      <c r="K14" s="509"/>
      <c r="L14" s="154"/>
      <c r="M14" s="185">
        <v>0</v>
      </c>
      <c r="N14" s="155"/>
      <c r="O14" s="717"/>
      <c r="P14" s="156">
        <v>15</v>
      </c>
      <c r="Q14" s="717"/>
      <c r="R14" s="155"/>
      <c r="S14" s="155"/>
      <c r="T14" s="599"/>
      <c r="U14" s="783"/>
      <c r="AN14" s="529"/>
    </row>
    <row r="15" spans="1:40" ht="23.25" hidden="1" customHeight="1" x14ac:dyDescent="0.25">
      <c r="A15" s="340"/>
      <c r="B15" s="299" t="s">
        <v>64</v>
      </c>
      <c r="C15" s="47" t="s">
        <v>65</v>
      </c>
      <c r="D15" s="442" t="s">
        <v>63</v>
      </c>
      <c r="E15" s="152" t="s">
        <v>100</v>
      </c>
      <c r="F15" s="5" t="s">
        <v>74</v>
      </c>
      <c r="G15" s="152" t="s">
        <v>72</v>
      </c>
      <c r="H15" s="405"/>
      <c r="I15" s="153" t="s">
        <v>81</v>
      </c>
      <c r="J15" s="153" t="s">
        <v>81</v>
      </c>
      <c r="K15" s="509"/>
      <c r="L15" s="154"/>
      <c r="M15" s="185">
        <v>33</v>
      </c>
      <c r="N15" s="155"/>
      <c r="O15" s="717"/>
      <c r="P15" s="156">
        <v>15</v>
      </c>
      <c r="Q15" s="717"/>
      <c r="R15" s="155"/>
      <c r="S15" s="155"/>
      <c r="T15" s="599"/>
      <c r="U15" s="783"/>
      <c r="AN15" s="528"/>
    </row>
    <row r="16" spans="1:40" ht="23.25" hidden="1" customHeight="1" x14ac:dyDescent="0.25">
      <c r="A16" s="340"/>
      <c r="B16" s="299" t="s">
        <v>66</v>
      </c>
      <c r="C16" s="47" t="s">
        <v>67</v>
      </c>
      <c r="D16" s="442" t="s">
        <v>63</v>
      </c>
      <c r="E16" s="152" t="s">
        <v>100</v>
      </c>
      <c r="F16" s="5" t="s">
        <v>74</v>
      </c>
      <c r="G16" s="152" t="s">
        <v>72</v>
      </c>
      <c r="H16" s="405"/>
      <c r="I16" s="153" t="s">
        <v>81</v>
      </c>
      <c r="J16" s="153" t="s">
        <v>81</v>
      </c>
      <c r="K16" s="509"/>
      <c r="L16" s="154"/>
      <c r="M16" s="185">
        <v>6</v>
      </c>
      <c r="N16" s="155"/>
      <c r="O16" s="717"/>
      <c r="P16" s="156">
        <v>15</v>
      </c>
      <c r="Q16" s="717"/>
      <c r="R16" s="155"/>
      <c r="S16" s="155"/>
      <c r="T16" s="599"/>
      <c r="U16" s="783"/>
      <c r="AN16" s="529"/>
    </row>
    <row r="17" spans="1:40" ht="23.25" hidden="1" customHeight="1" x14ac:dyDescent="0.25">
      <c r="A17" s="341"/>
      <c r="B17" s="299" t="s">
        <v>68</v>
      </c>
      <c r="C17" s="29" t="s">
        <v>417</v>
      </c>
      <c r="D17" s="313" t="s">
        <v>70</v>
      </c>
      <c r="E17" s="152" t="s">
        <v>100</v>
      </c>
      <c r="F17" s="152" t="s">
        <v>71</v>
      </c>
      <c r="G17" s="152" t="s">
        <v>72</v>
      </c>
      <c r="H17" s="405"/>
      <c r="I17" s="153" t="s">
        <v>81</v>
      </c>
      <c r="J17" s="153" t="s">
        <v>81</v>
      </c>
      <c r="K17" s="509"/>
      <c r="L17" s="154"/>
      <c r="M17" s="185">
        <v>43</v>
      </c>
      <c r="N17" s="155"/>
      <c r="O17" s="717"/>
      <c r="P17" s="156">
        <v>15</v>
      </c>
      <c r="Q17" s="717"/>
      <c r="R17" s="155"/>
      <c r="S17" s="155"/>
      <c r="T17" s="599"/>
      <c r="U17" s="783"/>
      <c r="AN17" s="530"/>
    </row>
    <row r="18" spans="1:40" ht="23.25" hidden="1" customHeight="1" x14ac:dyDescent="0.25">
      <c r="A18" s="339"/>
      <c r="B18" s="62"/>
      <c r="C18" s="331" t="s">
        <v>35</v>
      </c>
      <c r="D18" s="444"/>
      <c r="E18" s="332"/>
      <c r="F18" s="332"/>
      <c r="G18" s="332"/>
      <c r="H18" s="407"/>
      <c r="I18" s="332"/>
      <c r="J18" s="332"/>
      <c r="K18" s="503"/>
      <c r="L18" s="332"/>
      <c r="M18" s="332"/>
      <c r="N18" s="255">
        <f>SUM(N6:N17)</f>
        <v>104</v>
      </c>
      <c r="O18" s="255"/>
      <c r="P18" s="255">
        <f>SUM(P6:P17)</f>
        <v>138</v>
      </c>
      <c r="Q18" s="255"/>
      <c r="R18" s="116">
        <f>SUM(R1:R17)</f>
        <v>0</v>
      </c>
      <c r="S18" s="116">
        <f>SUM(S1:S17)</f>
        <v>0</v>
      </c>
      <c r="T18" s="606"/>
      <c r="U18" s="781"/>
      <c r="AN18" s="531"/>
    </row>
    <row r="19" spans="1:40" ht="23.25" hidden="1" customHeight="1" x14ac:dyDescent="0.25">
      <c r="A19" s="342"/>
      <c r="B19" s="301"/>
      <c r="C19" s="71"/>
      <c r="D19" s="435"/>
      <c r="E19" s="188"/>
      <c r="F19" s="72"/>
      <c r="G19" s="72"/>
      <c r="H19" s="408"/>
      <c r="I19" s="71"/>
      <c r="J19" s="71"/>
      <c r="K19" s="507"/>
      <c r="L19" s="71"/>
      <c r="M19" s="190"/>
      <c r="N19" s="195"/>
      <c r="O19" s="73"/>
      <c r="P19" s="73"/>
      <c r="Q19" s="73"/>
      <c r="R19" s="196"/>
      <c r="S19" s="196"/>
      <c r="T19" s="73"/>
      <c r="U19" s="780"/>
      <c r="AN19" s="529"/>
    </row>
    <row r="20" spans="1:40" ht="23.25" hidden="1" customHeight="1" x14ac:dyDescent="0.25">
      <c r="A20" s="342"/>
      <c r="B20" s="243"/>
      <c r="C20" s="157" t="s">
        <v>28</v>
      </c>
      <c r="D20" s="436"/>
      <c r="E20" s="12"/>
      <c r="F20" s="12"/>
      <c r="G20" s="12"/>
      <c r="H20" s="409"/>
      <c r="I20" s="14"/>
      <c r="J20" s="14"/>
      <c r="K20" s="497"/>
      <c r="L20" s="14"/>
      <c r="M20" s="52"/>
      <c r="N20" s="14"/>
      <c r="O20" s="704"/>
      <c r="P20" s="14"/>
      <c r="Q20" s="703"/>
      <c r="R20" s="17"/>
      <c r="S20" s="17"/>
      <c r="T20" s="607"/>
      <c r="U20" s="779"/>
      <c r="AN20" s="529"/>
    </row>
    <row r="21" spans="1:40" ht="23.25" hidden="1" customHeight="1" x14ac:dyDescent="0.25">
      <c r="A21" s="342"/>
      <c r="B21" s="302" t="s">
        <v>38</v>
      </c>
      <c r="C21" s="6" t="s">
        <v>82</v>
      </c>
      <c r="D21" s="313" t="s">
        <v>83</v>
      </c>
      <c r="E21" s="152" t="s">
        <v>100</v>
      </c>
      <c r="F21" s="152" t="s">
        <v>71</v>
      </c>
      <c r="G21" s="152" t="s">
        <v>72</v>
      </c>
      <c r="H21" s="410"/>
      <c r="I21" s="153" t="s">
        <v>75</v>
      </c>
      <c r="J21" s="153" t="s">
        <v>75</v>
      </c>
      <c r="K21" s="315"/>
      <c r="L21" s="154" t="s">
        <v>76</v>
      </c>
      <c r="M21" s="185">
        <v>43</v>
      </c>
      <c r="N21" s="155">
        <v>24</v>
      </c>
      <c r="O21" s="717"/>
      <c r="P21" s="156">
        <v>24</v>
      </c>
      <c r="Q21" s="599"/>
      <c r="R21" s="36"/>
      <c r="S21" s="36"/>
      <c r="T21" s="604"/>
      <c r="U21" s="778"/>
      <c r="AN21" s="529"/>
    </row>
    <row r="22" spans="1:40" ht="23.25" hidden="1" customHeight="1" x14ac:dyDescent="0.25">
      <c r="A22" s="342"/>
      <c r="B22" s="302" t="s">
        <v>41</v>
      </c>
      <c r="C22" s="6" t="s">
        <v>84</v>
      </c>
      <c r="D22" s="313" t="s">
        <v>85</v>
      </c>
      <c r="E22" s="152" t="s">
        <v>100</v>
      </c>
      <c r="F22" s="152" t="s">
        <v>71</v>
      </c>
      <c r="G22" s="152" t="s">
        <v>73</v>
      </c>
      <c r="H22" s="410"/>
      <c r="I22" s="153" t="s">
        <v>75</v>
      </c>
      <c r="J22" s="153" t="s">
        <v>75</v>
      </c>
      <c r="K22" s="315"/>
      <c r="L22" s="154" t="s">
        <v>78</v>
      </c>
      <c r="M22" s="185">
        <v>43</v>
      </c>
      <c r="N22" s="155">
        <v>24</v>
      </c>
      <c r="O22" s="717"/>
      <c r="P22" s="156">
        <v>24</v>
      </c>
      <c r="Q22" s="599"/>
      <c r="R22" s="36"/>
      <c r="S22" s="36"/>
      <c r="T22" s="604"/>
      <c r="U22" s="778"/>
      <c r="AN22" s="532"/>
    </row>
    <row r="23" spans="1:40" ht="23.25" hidden="1" customHeight="1" x14ac:dyDescent="0.25">
      <c r="A23" s="342"/>
      <c r="B23" s="302" t="s">
        <v>44</v>
      </c>
      <c r="C23" s="6" t="s">
        <v>86</v>
      </c>
      <c r="D23" s="313" t="s">
        <v>49</v>
      </c>
      <c r="E23" s="152" t="s">
        <v>101</v>
      </c>
      <c r="F23" s="152"/>
      <c r="G23" s="152" t="s">
        <v>73</v>
      </c>
      <c r="H23" s="410"/>
      <c r="I23" s="153" t="s">
        <v>80</v>
      </c>
      <c r="J23" s="153" t="s">
        <v>80</v>
      </c>
      <c r="K23" s="315"/>
      <c r="L23" s="154" t="s">
        <v>78</v>
      </c>
      <c r="M23" s="185">
        <v>43</v>
      </c>
      <c r="N23" s="155">
        <v>15</v>
      </c>
      <c r="O23" s="717"/>
      <c r="P23" s="156">
        <v>15</v>
      </c>
      <c r="Q23" s="599"/>
      <c r="R23" s="36"/>
      <c r="S23" s="36"/>
      <c r="T23" s="604"/>
      <c r="U23" s="778"/>
      <c r="AN23" s="529"/>
    </row>
    <row r="24" spans="1:40" ht="23.25" hidden="1" customHeight="1" x14ac:dyDescent="0.25">
      <c r="A24" s="342"/>
      <c r="B24" s="302" t="s">
        <v>87</v>
      </c>
      <c r="C24" s="6" t="s">
        <v>88</v>
      </c>
      <c r="D24" s="313" t="s">
        <v>89</v>
      </c>
      <c r="E24" s="152" t="s">
        <v>101</v>
      </c>
      <c r="F24" s="152" t="s">
        <v>71</v>
      </c>
      <c r="G24" s="152" t="s">
        <v>73</v>
      </c>
      <c r="H24" s="410"/>
      <c r="I24" s="153" t="s">
        <v>81</v>
      </c>
      <c r="J24" s="153" t="s">
        <v>81</v>
      </c>
      <c r="K24" s="315"/>
      <c r="L24" s="154" t="s">
        <v>78</v>
      </c>
      <c r="M24" s="185">
        <v>43</v>
      </c>
      <c r="N24" s="155">
        <v>15</v>
      </c>
      <c r="O24" s="717"/>
      <c r="P24" s="156"/>
      <c r="Q24" s="599"/>
      <c r="R24" s="36"/>
      <c r="S24" s="36"/>
      <c r="T24" s="604"/>
      <c r="U24" s="778"/>
      <c r="AN24" s="529"/>
    </row>
    <row r="25" spans="1:40" ht="23.25" hidden="1" customHeight="1" x14ac:dyDescent="0.25">
      <c r="A25" s="342"/>
      <c r="B25" s="302" t="s">
        <v>90</v>
      </c>
      <c r="C25" s="6" t="s">
        <v>91</v>
      </c>
      <c r="D25" s="313" t="s">
        <v>89</v>
      </c>
      <c r="E25" s="152" t="s">
        <v>101</v>
      </c>
      <c r="F25" s="152"/>
      <c r="G25" s="152" t="s">
        <v>73</v>
      </c>
      <c r="H25" s="410"/>
      <c r="I25" s="153" t="s">
        <v>81</v>
      </c>
      <c r="J25" s="153" t="s">
        <v>81</v>
      </c>
      <c r="K25" s="315"/>
      <c r="L25" s="154" t="s">
        <v>78</v>
      </c>
      <c r="M25" s="185">
        <v>43</v>
      </c>
      <c r="N25" s="155"/>
      <c r="O25" s="717"/>
      <c r="P25" s="156">
        <v>15</v>
      </c>
      <c r="Q25" s="599"/>
      <c r="R25" s="36"/>
      <c r="S25" s="36"/>
      <c r="T25" s="604"/>
      <c r="U25" s="778"/>
      <c r="AN25" s="529"/>
    </row>
    <row r="26" spans="1:40" ht="23.25" hidden="1" customHeight="1" x14ac:dyDescent="0.25">
      <c r="A26" s="342"/>
      <c r="B26" s="302" t="s">
        <v>50</v>
      </c>
      <c r="C26" s="6" t="s">
        <v>92</v>
      </c>
      <c r="D26" s="313" t="s">
        <v>93</v>
      </c>
      <c r="E26" s="152" t="s">
        <v>101</v>
      </c>
      <c r="F26" s="152"/>
      <c r="G26" s="152" t="s">
        <v>73</v>
      </c>
      <c r="H26" s="410"/>
      <c r="I26" s="153" t="s">
        <v>80</v>
      </c>
      <c r="J26" s="153" t="s">
        <v>80</v>
      </c>
      <c r="K26" s="315"/>
      <c r="L26" s="154" t="s">
        <v>78</v>
      </c>
      <c r="M26" s="185">
        <v>43</v>
      </c>
      <c r="N26" s="155">
        <v>15</v>
      </c>
      <c r="O26" s="717"/>
      <c r="P26" s="156">
        <v>15</v>
      </c>
      <c r="Q26" s="599"/>
      <c r="R26" s="36"/>
      <c r="S26" s="36"/>
      <c r="T26" s="604"/>
      <c r="U26" s="778"/>
      <c r="AN26" s="529"/>
    </row>
    <row r="27" spans="1:40" ht="23.25" hidden="1" customHeight="1" x14ac:dyDescent="0.25">
      <c r="A27" s="342"/>
      <c r="B27" s="302" t="s">
        <v>53</v>
      </c>
      <c r="C27" s="6" t="s">
        <v>94</v>
      </c>
      <c r="D27" s="313" t="s">
        <v>95</v>
      </c>
      <c r="E27" s="152" t="s">
        <v>101</v>
      </c>
      <c r="F27" s="152"/>
      <c r="G27" s="152" t="s">
        <v>73</v>
      </c>
      <c r="H27" s="410"/>
      <c r="I27" s="153" t="s">
        <v>80</v>
      </c>
      <c r="J27" s="153" t="s">
        <v>80</v>
      </c>
      <c r="K27" s="315"/>
      <c r="L27" s="154" t="s">
        <v>78</v>
      </c>
      <c r="M27" s="185">
        <v>43</v>
      </c>
      <c r="N27" s="155">
        <v>12</v>
      </c>
      <c r="O27" s="717"/>
      <c r="P27" s="156">
        <v>18</v>
      </c>
      <c r="Q27" s="599"/>
      <c r="R27" s="36"/>
      <c r="S27" s="36"/>
      <c r="T27" s="604"/>
      <c r="U27" s="778"/>
      <c r="AN27" s="533"/>
    </row>
    <row r="28" spans="1:40" ht="23.25" hidden="1" customHeight="1" x14ac:dyDescent="0.25">
      <c r="A28" s="342"/>
      <c r="B28" s="303" t="s">
        <v>56</v>
      </c>
      <c r="C28" s="200" t="s">
        <v>60</v>
      </c>
      <c r="D28" s="312"/>
      <c r="E28" s="168" t="s">
        <v>101</v>
      </c>
      <c r="F28" s="168"/>
      <c r="G28" s="168" t="s">
        <v>72</v>
      </c>
      <c r="H28" s="411"/>
      <c r="I28" s="170"/>
      <c r="J28" s="170"/>
      <c r="K28" s="511"/>
      <c r="L28" s="171"/>
      <c r="M28" s="186"/>
      <c r="N28" s="186"/>
      <c r="O28" s="598"/>
      <c r="P28" s="203"/>
      <c r="Q28" s="697"/>
      <c r="R28" s="204"/>
      <c r="S28" s="204"/>
      <c r="T28" s="608"/>
      <c r="U28" s="777"/>
      <c r="AN28" s="533"/>
    </row>
    <row r="29" spans="1:40" ht="23.25" hidden="1" customHeight="1" x14ac:dyDescent="0.25">
      <c r="A29" s="342"/>
      <c r="B29" s="302" t="s">
        <v>96</v>
      </c>
      <c r="C29" s="6" t="s">
        <v>62</v>
      </c>
      <c r="D29" s="313" t="s">
        <v>97</v>
      </c>
      <c r="E29" s="152" t="s">
        <v>101</v>
      </c>
      <c r="F29" s="5" t="s">
        <v>74</v>
      </c>
      <c r="G29" s="152" t="s">
        <v>72</v>
      </c>
      <c r="H29" s="410"/>
      <c r="I29" s="153" t="s">
        <v>81</v>
      </c>
      <c r="J29" s="153" t="s">
        <v>81</v>
      </c>
      <c r="K29" s="315"/>
      <c r="L29" s="154"/>
      <c r="M29" s="185">
        <v>3</v>
      </c>
      <c r="N29" s="185"/>
      <c r="O29" s="185"/>
      <c r="P29" s="156">
        <v>15</v>
      </c>
      <c r="Q29" s="599"/>
      <c r="R29" s="36"/>
      <c r="S29" s="36"/>
      <c r="T29" s="604"/>
      <c r="U29" s="778"/>
      <c r="AN29" s="532"/>
    </row>
    <row r="30" spans="1:40" ht="23.25" hidden="1" customHeight="1" x14ac:dyDescent="0.25">
      <c r="A30" s="342"/>
      <c r="B30" s="302" t="s">
        <v>98</v>
      </c>
      <c r="C30" s="8" t="s">
        <v>65</v>
      </c>
      <c r="D30" s="313" t="s">
        <v>97</v>
      </c>
      <c r="E30" s="152" t="s">
        <v>101</v>
      </c>
      <c r="F30" s="5" t="s">
        <v>74</v>
      </c>
      <c r="G30" s="152" t="s">
        <v>72</v>
      </c>
      <c r="H30" s="410"/>
      <c r="I30" s="153" t="s">
        <v>81</v>
      </c>
      <c r="J30" s="153" t="s">
        <v>81</v>
      </c>
      <c r="K30" s="315"/>
      <c r="L30" s="154"/>
      <c r="M30" s="185">
        <v>30</v>
      </c>
      <c r="N30" s="185"/>
      <c r="O30" s="185"/>
      <c r="P30" s="156">
        <v>15</v>
      </c>
      <c r="Q30" s="599"/>
      <c r="R30" s="36"/>
      <c r="S30" s="36"/>
      <c r="T30" s="604"/>
      <c r="U30" s="778"/>
      <c r="AN30" s="529"/>
    </row>
    <row r="31" spans="1:40" ht="23.25" hidden="1" customHeight="1" x14ac:dyDescent="0.25">
      <c r="A31" s="340"/>
      <c r="B31" s="302" t="s">
        <v>99</v>
      </c>
      <c r="C31" s="8" t="s">
        <v>67</v>
      </c>
      <c r="D31" s="313" t="s">
        <v>97</v>
      </c>
      <c r="E31" s="152" t="s">
        <v>101</v>
      </c>
      <c r="F31" s="5" t="s">
        <v>74</v>
      </c>
      <c r="G31" s="152" t="s">
        <v>72</v>
      </c>
      <c r="H31" s="410"/>
      <c r="I31" s="153" t="s">
        <v>81</v>
      </c>
      <c r="J31" s="153" t="s">
        <v>81</v>
      </c>
      <c r="K31" s="315"/>
      <c r="L31" s="154"/>
      <c r="M31" s="185">
        <v>7</v>
      </c>
      <c r="N31" s="205"/>
      <c r="O31" s="692"/>
      <c r="P31" s="156">
        <v>15</v>
      </c>
      <c r="Q31" s="599"/>
      <c r="R31" s="194"/>
      <c r="S31" s="194"/>
      <c r="T31" s="604"/>
      <c r="U31" s="778"/>
      <c r="AN31" s="529"/>
    </row>
    <row r="32" spans="1:40" ht="23.25" hidden="1" customHeight="1" x14ac:dyDescent="0.25">
      <c r="A32" s="340"/>
      <c r="B32" s="62"/>
      <c r="C32" s="333" t="s">
        <v>30</v>
      </c>
      <c r="D32" s="445"/>
      <c r="E32" s="334"/>
      <c r="F32" s="334"/>
      <c r="G32" s="334"/>
      <c r="H32" s="412"/>
      <c r="I32" s="334"/>
      <c r="J32" s="334"/>
      <c r="K32" s="503"/>
      <c r="L32" s="334"/>
      <c r="M32" s="334"/>
      <c r="N32" s="254">
        <f>SUM(N20:N31)</f>
        <v>105</v>
      </c>
      <c r="O32" s="254"/>
      <c r="P32" s="254">
        <f>SUM(P20:P31)</f>
        <v>156</v>
      </c>
      <c r="Q32" s="254"/>
      <c r="R32" s="116">
        <f>SUM(R20:R31)</f>
        <v>0</v>
      </c>
      <c r="S32" s="116">
        <f>SUM(S20:S31)</f>
        <v>0</v>
      </c>
      <c r="T32" s="606"/>
      <c r="U32" s="781"/>
      <c r="AN32" s="529"/>
    </row>
    <row r="33" spans="1:246" ht="23.25" hidden="1" customHeight="1" x14ac:dyDescent="0.25">
      <c r="A33" s="340"/>
      <c r="B33" s="304"/>
      <c r="C33" s="290"/>
      <c r="D33" s="446"/>
      <c r="E33" s="290"/>
      <c r="F33" s="290"/>
      <c r="G33" s="290"/>
      <c r="H33" s="413"/>
      <c r="I33" s="290"/>
      <c r="J33" s="290"/>
      <c r="K33" s="510"/>
      <c r="L33" s="290"/>
      <c r="M33" s="290"/>
      <c r="N33" s="190"/>
      <c r="O33" s="190"/>
      <c r="P33" s="190"/>
      <c r="Q33" s="190"/>
      <c r="R33" s="190"/>
      <c r="S33" s="190"/>
      <c r="T33" s="190"/>
      <c r="U33" s="776"/>
      <c r="AN33" s="529"/>
    </row>
    <row r="34" spans="1:246" s="356" customFormat="1" ht="23.25" customHeight="1" x14ac:dyDescent="0.25">
      <c r="A34" s="354" t="s">
        <v>325</v>
      </c>
      <c r="B34" s="572" t="s">
        <v>485</v>
      </c>
      <c r="C34" s="337" t="s">
        <v>323</v>
      </c>
      <c r="D34" s="437"/>
      <c r="E34" s="335"/>
      <c r="F34" s="335"/>
      <c r="G34" s="335"/>
      <c r="H34" s="414"/>
      <c r="I34" s="335"/>
      <c r="J34" s="335"/>
      <c r="K34" s="499"/>
      <c r="L34" s="335"/>
      <c r="M34" s="335"/>
      <c r="N34" s="335"/>
      <c r="O34" s="756"/>
      <c r="P34" s="335"/>
      <c r="Q34" s="756"/>
      <c r="R34" s="335"/>
      <c r="S34" s="335"/>
      <c r="T34" s="732"/>
      <c r="U34" s="775"/>
      <c r="V34" s="393"/>
      <c r="W34" s="335"/>
      <c r="X34" s="335"/>
      <c r="Y34" s="337"/>
      <c r="Z34" s="337"/>
      <c r="AA34" s="337"/>
      <c r="AB34" s="337"/>
      <c r="AC34" s="337"/>
      <c r="AD34" s="811"/>
      <c r="AE34" s="830"/>
      <c r="AF34" s="337"/>
      <c r="AG34" s="337"/>
      <c r="AH34" s="337"/>
      <c r="AI34" s="337"/>
      <c r="AJ34" s="337"/>
      <c r="AK34" s="337"/>
      <c r="AL34" s="337"/>
      <c r="AM34" s="337"/>
      <c r="AN34" s="534"/>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C34" s="355"/>
      <c r="CD34" s="355"/>
      <c r="CE34" s="355"/>
      <c r="CF34" s="355"/>
      <c r="CG34" s="355"/>
      <c r="CH34" s="355"/>
      <c r="CI34" s="355"/>
      <c r="CJ34" s="355"/>
      <c r="CK34" s="355"/>
      <c r="CL34" s="355"/>
      <c r="CM34" s="355"/>
      <c r="CN34" s="355"/>
      <c r="CO34" s="355"/>
      <c r="CP34" s="355"/>
      <c r="CQ34" s="355"/>
      <c r="CR34" s="355"/>
      <c r="CS34" s="355"/>
      <c r="CT34" s="355"/>
      <c r="CU34" s="355"/>
      <c r="CV34" s="355"/>
      <c r="CW34" s="355"/>
      <c r="CX34" s="355"/>
      <c r="CY34" s="355"/>
      <c r="CZ34" s="355"/>
      <c r="DA34" s="355"/>
      <c r="DB34" s="355"/>
      <c r="DC34" s="355"/>
      <c r="DD34" s="355"/>
      <c r="DE34" s="355"/>
      <c r="DF34" s="355"/>
      <c r="DG34" s="355"/>
      <c r="DH34" s="355"/>
      <c r="DI34" s="355"/>
      <c r="DJ34" s="355"/>
      <c r="DK34" s="355"/>
      <c r="DL34" s="355"/>
      <c r="DM34" s="355"/>
      <c r="DN34" s="355"/>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c r="EP34" s="355"/>
      <c r="EQ34" s="355"/>
      <c r="ER34" s="355"/>
      <c r="ES34" s="355"/>
      <c r="ET34" s="355"/>
      <c r="EU34" s="355"/>
      <c r="EV34" s="355"/>
      <c r="EW34" s="355"/>
      <c r="EX34" s="355"/>
      <c r="EY34" s="355"/>
      <c r="EZ34" s="355"/>
      <c r="FA34" s="355"/>
      <c r="FB34" s="355"/>
      <c r="FC34" s="355"/>
      <c r="FD34" s="355"/>
      <c r="FE34" s="355"/>
      <c r="FF34" s="355"/>
      <c r="FG34" s="355"/>
      <c r="FH34" s="355"/>
      <c r="FI34" s="355"/>
      <c r="FJ34" s="355"/>
      <c r="FK34" s="355"/>
      <c r="FL34" s="355"/>
      <c r="FM34" s="355"/>
      <c r="FN34" s="355"/>
      <c r="FO34" s="355"/>
      <c r="FP34" s="355"/>
      <c r="FQ34" s="355"/>
      <c r="FR34" s="355"/>
      <c r="FS34" s="355"/>
      <c r="FT34" s="355"/>
      <c r="FU34" s="355"/>
      <c r="FV34" s="355"/>
      <c r="FW34" s="355"/>
      <c r="FX34" s="355"/>
      <c r="FY34" s="355"/>
      <c r="FZ34" s="355"/>
      <c r="GA34" s="355"/>
      <c r="GB34" s="355"/>
      <c r="GC34" s="355"/>
      <c r="GD34" s="355"/>
      <c r="GE34" s="355"/>
      <c r="GF34" s="355"/>
      <c r="GG34" s="355"/>
      <c r="GH34" s="355"/>
      <c r="GI34" s="355"/>
      <c r="GJ34" s="355"/>
      <c r="GK34" s="355"/>
      <c r="GL34" s="355"/>
      <c r="GM34" s="355"/>
      <c r="GN34" s="355"/>
      <c r="GO34" s="355"/>
      <c r="GP34" s="355"/>
      <c r="GQ34" s="355"/>
      <c r="GR34" s="355"/>
      <c r="GS34" s="355"/>
      <c r="GT34" s="355"/>
      <c r="GU34" s="355"/>
      <c r="GV34" s="355"/>
      <c r="GW34" s="355"/>
      <c r="GX34" s="355"/>
      <c r="GY34" s="355"/>
      <c r="GZ34" s="355"/>
      <c r="HA34" s="355"/>
      <c r="HB34" s="355"/>
      <c r="HC34" s="355"/>
      <c r="HD34" s="355"/>
      <c r="HE34" s="355"/>
      <c r="HF34" s="355"/>
      <c r="HG34" s="355"/>
      <c r="HH34" s="355"/>
      <c r="HI34" s="355"/>
      <c r="HJ34" s="355"/>
      <c r="HK34" s="355"/>
      <c r="HL34" s="355"/>
      <c r="HM34" s="355"/>
      <c r="HN34" s="355"/>
      <c r="HO34" s="355"/>
      <c r="HP34" s="355"/>
      <c r="HQ34" s="355"/>
      <c r="HR34" s="355"/>
      <c r="HS34" s="355"/>
      <c r="HT34" s="355"/>
      <c r="HU34" s="355"/>
      <c r="HV34" s="355"/>
      <c r="HW34" s="355"/>
      <c r="HX34" s="355"/>
      <c r="HY34" s="355"/>
      <c r="HZ34" s="355"/>
      <c r="IA34" s="355"/>
      <c r="IB34" s="355"/>
      <c r="IC34" s="355"/>
      <c r="ID34" s="355"/>
      <c r="IE34" s="355"/>
      <c r="IF34" s="355"/>
      <c r="IG34" s="355"/>
      <c r="IH34" s="355"/>
      <c r="II34" s="355"/>
      <c r="IJ34" s="355"/>
      <c r="IK34" s="355"/>
      <c r="IL34" s="355"/>
    </row>
    <row r="35" spans="1:246" s="365" customFormat="1" ht="23.25" customHeight="1" x14ac:dyDescent="0.25">
      <c r="A35" s="344" t="s">
        <v>327</v>
      </c>
      <c r="B35" s="357" t="s">
        <v>326</v>
      </c>
      <c r="C35" s="358" t="s">
        <v>31</v>
      </c>
      <c r="D35" s="438"/>
      <c r="E35" s="360"/>
      <c r="F35" s="360"/>
      <c r="G35" s="360"/>
      <c r="H35" s="415"/>
      <c r="I35" s="359">
        <f>+I36+I47</f>
        <v>30</v>
      </c>
      <c r="J35" s="359">
        <f>+J36+J47</f>
        <v>30</v>
      </c>
      <c r="K35" s="508"/>
      <c r="L35" s="359"/>
      <c r="M35" s="361"/>
      <c r="N35" s="856"/>
      <c r="O35" s="857"/>
      <c r="P35" s="858"/>
      <c r="Q35" s="600"/>
      <c r="R35" s="859"/>
      <c r="S35" s="859"/>
      <c r="T35" s="731"/>
      <c r="U35" s="774"/>
      <c r="V35" s="394"/>
      <c r="W35" s="363"/>
      <c r="X35" s="362"/>
      <c r="Y35" s="471"/>
      <c r="Z35" s="471"/>
      <c r="AA35" s="471"/>
      <c r="AB35" s="471"/>
      <c r="AC35" s="471"/>
      <c r="AD35" s="810"/>
      <c r="AE35" s="828"/>
      <c r="AF35" s="471"/>
      <c r="AG35" s="471"/>
      <c r="AH35" s="471"/>
      <c r="AI35" s="471"/>
      <c r="AJ35" s="471"/>
      <c r="AK35" s="471"/>
      <c r="AL35" s="471"/>
      <c r="AM35" s="488"/>
      <c r="AN35" s="535"/>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64"/>
      <c r="EA35" s="364"/>
      <c r="EB35" s="364"/>
      <c r="EC35" s="364"/>
      <c r="ED35" s="364"/>
      <c r="EE35" s="364"/>
      <c r="EF35" s="364"/>
      <c r="EG35" s="364"/>
      <c r="EH35" s="364"/>
      <c r="EI35" s="364"/>
      <c r="EJ35" s="364"/>
      <c r="EK35" s="364"/>
      <c r="EL35" s="364"/>
      <c r="EM35" s="364"/>
      <c r="EN35" s="364"/>
      <c r="EO35" s="364"/>
      <c r="EP35" s="364"/>
      <c r="EQ35" s="364"/>
      <c r="ER35" s="364"/>
      <c r="ES35" s="364"/>
      <c r="ET35" s="364"/>
      <c r="EU35" s="364"/>
      <c r="EV35" s="364"/>
      <c r="EW35" s="364"/>
      <c r="EX35" s="364"/>
      <c r="EY35" s="364"/>
      <c r="EZ35" s="364"/>
      <c r="FA35" s="364"/>
      <c r="FB35" s="364"/>
      <c r="FC35" s="364"/>
      <c r="FD35" s="364"/>
      <c r="FE35" s="364"/>
      <c r="FF35" s="364"/>
      <c r="FG35" s="364"/>
      <c r="FH35" s="364"/>
      <c r="FI35" s="364"/>
      <c r="FJ35" s="364"/>
      <c r="FK35" s="364"/>
      <c r="FL35" s="364"/>
      <c r="FM35" s="364"/>
      <c r="FN35" s="364"/>
      <c r="FO35" s="364"/>
      <c r="FP35" s="364"/>
      <c r="FQ35" s="364"/>
      <c r="FR35" s="364"/>
      <c r="FS35" s="364"/>
      <c r="FT35" s="364"/>
      <c r="FU35" s="364"/>
      <c r="FV35" s="364"/>
      <c r="FW35" s="364"/>
      <c r="FX35" s="364"/>
      <c r="FY35" s="364"/>
      <c r="FZ35" s="364"/>
      <c r="GA35" s="364"/>
      <c r="GB35" s="364"/>
      <c r="GC35" s="364"/>
      <c r="GD35" s="364"/>
      <c r="GE35" s="364"/>
      <c r="GF35" s="364"/>
      <c r="GG35" s="364"/>
      <c r="GH35" s="364"/>
      <c r="GI35" s="364"/>
      <c r="GJ35" s="364"/>
      <c r="GK35" s="364"/>
      <c r="GL35" s="364"/>
      <c r="GM35" s="364"/>
      <c r="GN35" s="364"/>
      <c r="GO35" s="364"/>
      <c r="GP35" s="364"/>
      <c r="GQ35" s="364"/>
      <c r="GR35" s="364"/>
      <c r="GS35" s="364"/>
      <c r="GT35" s="364"/>
      <c r="GU35" s="364"/>
      <c r="GV35" s="364"/>
      <c r="GW35" s="364"/>
      <c r="GX35" s="364"/>
      <c r="GY35" s="364"/>
      <c r="GZ35" s="364"/>
      <c r="HA35" s="364"/>
      <c r="HB35" s="364"/>
      <c r="HC35" s="364"/>
      <c r="HD35" s="364"/>
      <c r="HE35" s="364"/>
      <c r="HF35" s="364"/>
      <c r="HG35" s="364"/>
      <c r="HH35" s="364"/>
      <c r="HI35" s="364"/>
      <c r="HJ35" s="364"/>
      <c r="HK35" s="364"/>
      <c r="HL35" s="364"/>
      <c r="HM35" s="364"/>
      <c r="HN35" s="364"/>
      <c r="HO35" s="364"/>
      <c r="HP35" s="364"/>
      <c r="HQ35" s="364"/>
      <c r="HR35" s="364"/>
      <c r="HS35" s="364"/>
      <c r="HT35" s="364"/>
      <c r="HU35" s="364"/>
      <c r="HV35" s="364"/>
      <c r="HW35" s="364"/>
      <c r="HX35" s="364"/>
      <c r="HY35" s="364"/>
      <c r="HZ35" s="364"/>
      <c r="IA35" s="364"/>
      <c r="IB35" s="364"/>
      <c r="IC35" s="364"/>
      <c r="ID35" s="364"/>
      <c r="IE35" s="364"/>
      <c r="IF35" s="364"/>
      <c r="IG35" s="364"/>
      <c r="IH35" s="364"/>
      <c r="II35" s="364"/>
      <c r="IJ35" s="364"/>
      <c r="IK35" s="364"/>
      <c r="IL35" s="364"/>
    </row>
    <row r="36" spans="1:246" s="431" customFormat="1" ht="30.75" customHeight="1" x14ac:dyDescent="0.25">
      <c r="A36" s="346"/>
      <c r="B36" s="346"/>
      <c r="C36" s="366" t="s">
        <v>324</v>
      </c>
      <c r="D36" s="439"/>
      <c r="E36" s="338"/>
      <c r="F36" s="338"/>
      <c r="G36" s="338"/>
      <c r="H36" s="416"/>
      <c r="I36" s="338">
        <f>+I37+I38+I39+I40+I41+I42+I46</f>
        <v>23</v>
      </c>
      <c r="J36" s="338">
        <f>+J37+J38+J39+J40+J41+J42+J46</f>
        <v>23</v>
      </c>
      <c r="K36" s="439"/>
      <c r="L36" s="338"/>
      <c r="M36" s="854"/>
      <c r="N36" s="861"/>
      <c r="O36" s="861"/>
      <c r="P36" s="861"/>
      <c r="Q36" s="861"/>
      <c r="R36" s="861"/>
      <c r="S36" s="861"/>
      <c r="T36" s="730"/>
      <c r="U36" s="773"/>
      <c r="V36" s="338"/>
      <c r="W36" s="391"/>
      <c r="X36" s="338"/>
      <c r="Y36" s="338"/>
      <c r="Z36" s="338"/>
      <c r="AA36" s="338"/>
      <c r="AB36" s="338"/>
      <c r="AC36" s="338"/>
      <c r="AD36" s="809"/>
      <c r="AE36" s="611"/>
      <c r="AF36" s="338"/>
      <c r="AG36" s="338"/>
      <c r="AH36" s="338"/>
      <c r="AI36" s="338"/>
      <c r="AJ36" s="338"/>
      <c r="AK36" s="338"/>
      <c r="AL36" s="338"/>
      <c r="AM36" s="338"/>
      <c r="AN36" s="536"/>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c r="IG36" s="430"/>
      <c r="IH36" s="430"/>
      <c r="II36" s="430"/>
      <c r="IJ36" s="430"/>
      <c r="IK36" s="430"/>
      <c r="IL36" s="430"/>
    </row>
    <row r="37" spans="1:246" ht="55.5" customHeight="1" x14ac:dyDescent="0.25">
      <c r="A37" s="342"/>
      <c r="B37" s="324" t="s">
        <v>277</v>
      </c>
      <c r="C37" s="319" t="s">
        <v>272</v>
      </c>
      <c r="D37" s="313" t="s">
        <v>285</v>
      </c>
      <c r="E37" s="327" t="s">
        <v>29</v>
      </c>
      <c r="F37" s="35" t="s">
        <v>382</v>
      </c>
      <c r="G37" s="33"/>
      <c r="H37" s="417"/>
      <c r="I37" s="318">
        <v>4</v>
      </c>
      <c r="J37" s="318">
        <v>4</v>
      </c>
      <c r="K37" s="512" t="s">
        <v>421</v>
      </c>
      <c r="L37" s="353" t="s">
        <v>78</v>
      </c>
      <c r="M37" s="753">
        <v>22</v>
      </c>
      <c r="N37" s="862">
        <v>15</v>
      </c>
      <c r="O37" s="862"/>
      <c r="P37" s="862">
        <v>15</v>
      </c>
      <c r="Q37" s="862"/>
      <c r="R37" s="862"/>
      <c r="S37" s="862"/>
      <c r="T37" s="888"/>
      <c r="U37" s="766"/>
      <c r="V37" s="567" t="s">
        <v>189</v>
      </c>
      <c r="W37" s="568" t="s">
        <v>188</v>
      </c>
      <c r="X37" s="567" t="s">
        <v>187</v>
      </c>
      <c r="Y37" s="567" t="s">
        <v>195</v>
      </c>
      <c r="Z37" s="310">
        <v>1</v>
      </c>
      <c r="AA37" s="307" t="s">
        <v>172</v>
      </c>
      <c r="AB37" s="307" t="s">
        <v>187</v>
      </c>
      <c r="AC37" s="992" t="s">
        <v>195</v>
      </c>
      <c r="AD37" s="994"/>
      <c r="AE37" s="995" t="str">
        <f>IF(AD37="","",+AD37)</f>
        <v/>
      </c>
      <c r="AF37" s="569">
        <v>1</v>
      </c>
      <c r="AG37" s="568" t="s">
        <v>172</v>
      </c>
      <c r="AH37" s="567" t="s">
        <v>187</v>
      </c>
      <c r="AI37" s="567" t="s">
        <v>195</v>
      </c>
      <c r="AJ37" s="310">
        <v>1</v>
      </c>
      <c r="AK37" s="307" t="s">
        <v>172</v>
      </c>
      <c r="AL37" s="307" t="s">
        <v>187</v>
      </c>
      <c r="AM37" s="489" t="s">
        <v>195</v>
      </c>
      <c r="AN37" s="537" t="s">
        <v>441</v>
      </c>
    </row>
    <row r="38" spans="1:246" ht="55.5" customHeight="1" x14ac:dyDescent="0.25">
      <c r="A38" s="342"/>
      <c r="B38" s="324" t="s">
        <v>199</v>
      </c>
      <c r="C38" s="319" t="s">
        <v>105</v>
      </c>
      <c r="D38" s="313" t="s">
        <v>286</v>
      </c>
      <c r="E38" s="327" t="s">
        <v>29</v>
      </c>
      <c r="F38" s="35"/>
      <c r="G38" s="33" t="s">
        <v>73</v>
      </c>
      <c r="H38" s="417"/>
      <c r="I38" s="318" t="s">
        <v>80</v>
      </c>
      <c r="J38" s="318" t="s">
        <v>80</v>
      </c>
      <c r="K38" s="512" t="s">
        <v>422</v>
      </c>
      <c r="L38" s="353" t="s">
        <v>78</v>
      </c>
      <c r="M38" s="753">
        <v>18</v>
      </c>
      <c r="N38" s="862">
        <v>15</v>
      </c>
      <c r="O38" s="862"/>
      <c r="P38" s="862">
        <v>15</v>
      </c>
      <c r="Q38" s="862"/>
      <c r="R38" s="862"/>
      <c r="S38" s="862"/>
      <c r="T38" s="888"/>
      <c r="U38" s="766"/>
      <c r="V38" s="567" t="s">
        <v>189</v>
      </c>
      <c r="W38" s="568" t="s">
        <v>188</v>
      </c>
      <c r="X38" s="567" t="s">
        <v>187</v>
      </c>
      <c r="Y38" s="567" t="s">
        <v>195</v>
      </c>
      <c r="Z38" s="310">
        <v>1</v>
      </c>
      <c r="AA38" s="307" t="s">
        <v>172</v>
      </c>
      <c r="AB38" s="307" t="s">
        <v>187</v>
      </c>
      <c r="AC38" s="992" t="s">
        <v>195</v>
      </c>
      <c r="AD38" s="994"/>
      <c r="AE38" s="995" t="str">
        <f t="shared" ref="AE38:AE41" si="0">IF(AD38="","",+AD38)</f>
        <v/>
      </c>
      <c r="AF38" s="569">
        <v>1</v>
      </c>
      <c r="AG38" s="568" t="s">
        <v>172</v>
      </c>
      <c r="AH38" s="567" t="s">
        <v>187</v>
      </c>
      <c r="AI38" s="567" t="s">
        <v>195</v>
      </c>
      <c r="AJ38" s="310">
        <v>1</v>
      </c>
      <c r="AK38" s="307" t="s">
        <v>172</v>
      </c>
      <c r="AL38" s="307" t="s">
        <v>187</v>
      </c>
      <c r="AM38" s="489" t="s">
        <v>195</v>
      </c>
      <c r="AN38" s="537" t="s">
        <v>449</v>
      </c>
    </row>
    <row r="39" spans="1:246" ht="55.5" customHeight="1" x14ac:dyDescent="0.25">
      <c r="A39" s="342"/>
      <c r="B39" s="324" t="s">
        <v>200</v>
      </c>
      <c r="C39" s="319" t="s">
        <v>106</v>
      </c>
      <c r="D39" s="313" t="s">
        <v>287</v>
      </c>
      <c r="E39" s="327" t="s">
        <v>29</v>
      </c>
      <c r="F39" s="35"/>
      <c r="G39" s="33" t="s">
        <v>73</v>
      </c>
      <c r="H39" s="417"/>
      <c r="I39" s="317" t="s">
        <v>80</v>
      </c>
      <c r="J39" s="317" t="s">
        <v>80</v>
      </c>
      <c r="K39" s="512" t="s">
        <v>423</v>
      </c>
      <c r="L39" s="33" t="s">
        <v>78</v>
      </c>
      <c r="M39" s="753">
        <v>23</v>
      </c>
      <c r="N39" s="862">
        <v>15</v>
      </c>
      <c r="O39" s="862"/>
      <c r="P39" s="862">
        <v>15</v>
      </c>
      <c r="Q39" s="862"/>
      <c r="R39" s="862"/>
      <c r="S39" s="862"/>
      <c r="T39" s="888"/>
      <c r="U39" s="766"/>
      <c r="V39" s="567" t="s">
        <v>193</v>
      </c>
      <c r="W39" s="568" t="s">
        <v>188</v>
      </c>
      <c r="X39" s="567" t="s">
        <v>187</v>
      </c>
      <c r="Y39" s="567" t="s">
        <v>195</v>
      </c>
      <c r="Z39" s="310">
        <v>1</v>
      </c>
      <c r="AA39" s="307" t="s">
        <v>172</v>
      </c>
      <c r="AB39" s="307" t="s">
        <v>187</v>
      </c>
      <c r="AC39" s="992" t="s">
        <v>195</v>
      </c>
      <c r="AD39" s="994"/>
      <c r="AE39" s="995" t="str">
        <f t="shared" si="0"/>
        <v/>
      </c>
      <c r="AF39" s="569">
        <v>1</v>
      </c>
      <c r="AG39" s="568" t="s">
        <v>172</v>
      </c>
      <c r="AH39" s="567" t="s">
        <v>190</v>
      </c>
      <c r="AI39" s="567" t="s">
        <v>191</v>
      </c>
      <c r="AJ39" s="310">
        <v>1</v>
      </c>
      <c r="AK39" s="307" t="s">
        <v>172</v>
      </c>
      <c r="AL39" s="307" t="s">
        <v>190</v>
      </c>
      <c r="AM39" s="489" t="s">
        <v>191</v>
      </c>
      <c r="AN39" s="537" t="s">
        <v>442</v>
      </c>
    </row>
    <row r="40" spans="1:246" ht="55.5" customHeight="1" x14ac:dyDescent="0.25">
      <c r="A40" s="342"/>
      <c r="B40" s="324" t="s">
        <v>278</v>
      </c>
      <c r="C40" s="319" t="s">
        <v>273</v>
      </c>
      <c r="D40" s="313" t="s">
        <v>288</v>
      </c>
      <c r="E40" s="327" t="s">
        <v>29</v>
      </c>
      <c r="F40" s="35" t="s">
        <v>382</v>
      </c>
      <c r="G40" s="33" t="s">
        <v>73</v>
      </c>
      <c r="H40" s="418"/>
      <c r="I40" s="330">
        <v>4</v>
      </c>
      <c r="J40" s="330">
        <v>4</v>
      </c>
      <c r="K40" s="494" t="s">
        <v>424</v>
      </c>
      <c r="L40" s="573" t="s">
        <v>78</v>
      </c>
      <c r="M40" s="752">
        <v>22</v>
      </c>
      <c r="N40" s="863">
        <v>15</v>
      </c>
      <c r="O40" s="863"/>
      <c r="P40" s="863">
        <v>15</v>
      </c>
      <c r="Q40" s="863"/>
      <c r="R40" s="862"/>
      <c r="S40" s="862"/>
      <c r="T40" s="888"/>
      <c r="U40" s="766"/>
      <c r="V40" s="567" t="s">
        <v>196</v>
      </c>
      <c r="W40" s="568" t="s">
        <v>188</v>
      </c>
      <c r="X40" s="567" t="s">
        <v>187</v>
      </c>
      <c r="Y40" s="567" t="s">
        <v>195</v>
      </c>
      <c r="Z40" s="574">
        <v>1</v>
      </c>
      <c r="AA40" s="574" t="s">
        <v>172</v>
      </c>
      <c r="AB40" s="574" t="s">
        <v>187</v>
      </c>
      <c r="AC40" s="993" t="s">
        <v>195</v>
      </c>
      <c r="AD40" s="994"/>
      <c r="AE40" s="995" t="str">
        <f t="shared" si="0"/>
        <v/>
      </c>
      <c r="AF40" s="569">
        <v>1</v>
      </c>
      <c r="AG40" s="568" t="s">
        <v>172</v>
      </c>
      <c r="AH40" s="567" t="s">
        <v>187</v>
      </c>
      <c r="AI40" s="567" t="s">
        <v>194</v>
      </c>
      <c r="AJ40" s="574">
        <v>1</v>
      </c>
      <c r="AK40" s="574" t="s">
        <v>172</v>
      </c>
      <c r="AL40" s="574" t="s">
        <v>187</v>
      </c>
      <c r="AM40" s="574" t="s">
        <v>194</v>
      </c>
      <c r="AN40" s="575" t="s">
        <v>443</v>
      </c>
    </row>
    <row r="41" spans="1:246" ht="55.5" customHeight="1" x14ac:dyDescent="0.25">
      <c r="A41" s="342"/>
      <c r="B41" s="324" t="s">
        <v>201</v>
      </c>
      <c r="C41" s="323" t="s">
        <v>302</v>
      </c>
      <c r="D41" s="432" t="s">
        <v>289</v>
      </c>
      <c r="E41" s="33" t="s">
        <v>29</v>
      </c>
      <c r="F41" s="33"/>
      <c r="G41" s="33" t="s">
        <v>73</v>
      </c>
      <c r="H41" s="417"/>
      <c r="I41" s="317" t="s">
        <v>77</v>
      </c>
      <c r="J41" s="317" t="s">
        <v>77</v>
      </c>
      <c r="K41" s="513" t="s">
        <v>425</v>
      </c>
      <c r="L41" s="35" t="s">
        <v>383</v>
      </c>
      <c r="M41" s="753">
        <v>23</v>
      </c>
      <c r="N41" s="862"/>
      <c r="O41" s="862"/>
      <c r="P41" s="862">
        <v>24</v>
      </c>
      <c r="Q41" s="862"/>
      <c r="R41" s="862"/>
      <c r="S41" s="862"/>
      <c r="T41" s="888"/>
      <c r="U41" s="766"/>
      <c r="V41" s="567" t="s">
        <v>198</v>
      </c>
      <c r="W41" s="568" t="s">
        <v>171</v>
      </c>
      <c r="X41" s="567" t="s">
        <v>187</v>
      </c>
      <c r="Y41" s="567"/>
      <c r="Z41" s="310">
        <v>1</v>
      </c>
      <c r="AA41" s="307" t="s">
        <v>172</v>
      </c>
      <c r="AB41" s="307" t="s">
        <v>197</v>
      </c>
      <c r="AC41" s="992" t="s">
        <v>192</v>
      </c>
      <c r="AD41" s="994"/>
      <c r="AE41" s="995" t="str">
        <f t="shared" si="0"/>
        <v/>
      </c>
      <c r="AF41" s="569">
        <v>1</v>
      </c>
      <c r="AG41" s="568" t="s">
        <v>172</v>
      </c>
      <c r="AH41" s="567" t="s">
        <v>197</v>
      </c>
      <c r="AI41" s="567" t="s">
        <v>192</v>
      </c>
      <c r="AJ41" s="310">
        <v>1</v>
      </c>
      <c r="AK41" s="307" t="s">
        <v>172</v>
      </c>
      <c r="AL41" s="307" t="s">
        <v>197</v>
      </c>
      <c r="AM41" s="489" t="s">
        <v>192</v>
      </c>
      <c r="AN41" s="537" t="s">
        <v>444</v>
      </c>
    </row>
    <row r="42" spans="1:246" s="378" customFormat="1" ht="36" customHeight="1" x14ac:dyDescent="0.25">
      <c r="A42" s="347" t="s">
        <v>318</v>
      </c>
      <c r="B42" s="347" t="s">
        <v>205</v>
      </c>
      <c r="C42" s="367" t="s">
        <v>333</v>
      </c>
      <c r="D42" s="368"/>
      <c r="E42" s="397" t="s">
        <v>29</v>
      </c>
      <c r="F42" s="369"/>
      <c r="G42" s="370"/>
      <c r="H42" s="419"/>
      <c r="I42" s="371">
        <v>2</v>
      </c>
      <c r="J42" s="372">
        <v>2</v>
      </c>
      <c r="K42" s="502"/>
      <c r="L42" s="372"/>
      <c r="M42" s="749"/>
      <c r="N42" s="864"/>
      <c r="O42" s="864"/>
      <c r="P42" s="865">
        <v>18</v>
      </c>
      <c r="Q42" s="865"/>
      <c r="R42" s="866"/>
      <c r="S42" s="866"/>
      <c r="T42" s="729"/>
      <c r="U42" s="771"/>
      <c r="V42" s="395"/>
      <c r="W42" s="392"/>
      <c r="X42" s="375"/>
      <c r="Y42" s="376"/>
      <c r="Z42" s="375"/>
      <c r="AA42" s="375"/>
      <c r="AB42" s="375"/>
      <c r="AC42" s="376"/>
      <c r="AD42" s="808"/>
      <c r="AE42" s="827"/>
      <c r="AF42" s="375"/>
      <c r="AG42" s="375"/>
      <c r="AH42" s="375"/>
      <c r="AI42" s="376"/>
      <c r="AJ42" s="375"/>
      <c r="AK42" s="375"/>
      <c r="AL42" s="375"/>
      <c r="AM42" s="459"/>
      <c r="AN42" s="538"/>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7"/>
      <c r="CV42" s="377"/>
      <c r="CW42" s="377"/>
      <c r="CX42" s="377"/>
      <c r="CY42" s="377"/>
      <c r="CZ42" s="377"/>
      <c r="DA42" s="377"/>
      <c r="DB42" s="377"/>
      <c r="DC42" s="377"/>
      <c r="DD42" s="377"/>
      <c r="DE42" s="377"/>
      <c r="DF42" s="377"/>
      <c r="DG42" s="377"/>
      <c r="DH42" s="377"/>
      <c r="DI42" s="377"/>
      <c r="DJ42" s="377"/>
      <c r="DK42" s="377"/>
      <c r="DL42" s="377"/>
      <c r="DM42" s="377"/>
      <c r="DN42" s="377"/>
      <c r="DO42" s="377"/>
      <c r="DP42" s="377"/>
      <c r="DQ42" s="377"/>
      <c r="DR42" s="377"/>
      <c r="DS42" s="377"/>
      <c r="DT42" s="377"/>
      <c r="DU42" s="377"/>
      <c r="DV42" s="377"/>
      <c r="DW42" s="377"/>
      <c r="DX42" s="377"/>
      <c r="DY42" s="377"/>
      <c r="DZ42" s="377"/>
      <c r="EA42" s="377"/>
      <c r="EB42" s="377"/>
      <c r="EC42" s="377"/>
      <c r="ED42" s="377"/>
      <c r="EE42" s="377"/>
      <c r="EF42" s="377"/>
      <c r="EG42" s="377"/>
      <c r="EH42" s="377"/>
      <c r="EI42" s="377"/>
      <c r="EJ42" s="377"/>
      <c r="EK42" s="377"/>
      <c r="EL42" s="377"/>
      <c r="EM42" s="377"/>
      <c r="EN42" s="377"/>
      <c r="EO42" s="377"/>
      <c r="EP42" s="377"/>
      <c r="EQ42" s="377"/>
      <c r="ER42" s="377"/>
      <c r="ES42" s="377"/>
      <c r="ET42" s="377"/>
      <c r="EU42" s="377"/>
      <c r="EV42" s="377"/>
      <c r="EW42" s="377"/>
      <c r="EX42" s="377"/>
      <c r="EY42" s="377"/>
      <c r="EZ42" s="377"/>
      <c r="FA42" s="377"/>
      <c r="FB42" s="377"/>
      <c r="FC42" s="377"/>
      <c r="FD42" s="377"/>
      <c r="FE42" s="377"/>
      <c r="FF42" s="377"/>
      <c r="FG42" s="377"/>
      <c r="FH42" s="377"/>
      <c r="FI42" s="377"/>
      <c r="FJ42" s="377"/>
      <c r="FK42" s="377"/>
      <c r="FL42" s="377"/>
      <c r="FM42" s="377"/>
      <c r="FN42" s="377"/>
      <c r="FO42" s="377"/>
      <c r="FP42" s="377"/>
      <c r="FQ42" s="377"/>
      <c r="FR42" s="377"/>
      <c r="FS42" s="377"/>
      <c r="FT42" s="377"/>
      <c r="FU42" s="377"/>
      <c r="FV42" s="377"/>
      <c r="FW42" s="377"/>
      <c r="FX42" s="377"/>
      <c r="FY42" s="377"/>
      <c r="FZ42" s="377"/>
      <c r="GA42" s="377"/>
      <c r="GB42" s="377"/>
      <c r="GC42" s="377"/>
      <c r="GD42" s="377"/>
      <c r="GE42" s="377"/>
      <c r="GF42" s="377"/>
      <c r="GG42" s="377"/>
      <c r="GH42" s="377"/>
      <c r="GI42" s="377"/>
      <c r="GJ42" s="377"/>
      <c r="GK42" s="377"/>
      <c r="GL42" s="377"/>
      <c r="GM42" s="377"/>
      <c r="GN42" s="377"/>
      <c r="GO42" s="377"/>
      <c r="GP42" s="377"/>
      <c r="GQ42" s="377"/>
      <c r="GR42" s="377"/>
      <c r="GS42" s="377"/>
      <c r="GT42" s="377"/>
      <c r="GU42" s="377"/>
      <c r="GV42" s="377"/>
      <c r="GW42" s="377"/>
      <c r="GX42" s="377"/>
      <c r="GY42" s="377"/>
      <c r="GZ42" s="377"/>
      <c r="HA42" s="377"/>
      <c r="HB42" s="377"/>
      <c r="HC42" s="377"/>
      <c r="HD42" s="377"/>
      <c r="HE42" s="377"/>
      <c r="HF42" s="377"/>
      <c r="HG42" s="377"/>
      <c r="HH42" s="377"/>
      <c r="HI42" s="377"/>
      <c r="HJ42" s="377"/>
      <c r="HK42" s="377"/>
      <c r="HL42" s="377"/>
      <c r="HM42" s="377"/>
      <c r="HN42" s="377"/>
      <c r="HO42" s="377"/>
      <c r="HP42" s="377"/>
      <c r="HQ42" s="377"/>
      <c r="HR42" s="377"/>
      <c r="HS42" s="377"/>
      <c r="HT42" s="377"/>
      <c r="HU42" s="377"/>
      <c r="HV42" s="377"/>
      <c r="HW42" s="377"/>
      <c r="HX42" s="377"/>
      <c r="HY42" s="377"/>
      <c r="HZ42" s="377"/>
      <c r="IA42" s="377"/>
      <c r="IB42" s="377"/>
      <c r="IC42" s="377"/>
      <c r="ID42" s="377"/>
      <c r="IE42" s="377"/>
      <c r="IF42" s="377"/>
      <c r="IG42" s="377"/>
      <c r="IH42" s="377"/>
      <c r="II42" s="377"/>
      <c r="IJ42" s="377"/>
      <c r="IK42" s="377"/>
      <c r="IL42" s="377"/>
    </row>
    <row r="43" spans="1:246" ht="99" customHeight="1" x14ac:dyDescent="0.25">
      <c r="A43" s="398"/>
      <c r="B43" s="398" t="s">
        <v>334</v>
      </c>
      <c r="C43" s="399" t="s">
        <v>298</v>
      </c>
      <c r="D43" s="400" t="s">
        <v>335</v>
      </c>
      <c r="E43" s="327" t="s">
        <v>29</v>
      </c>
      <c r="F43" s="33" t="s">
        <v>74</v>
      </c>
      <c r="G43" s="33" t="s">
        <v>72</v>
      </c>
      <c r="H43" s="417"/>
      <c r="I43" s="33" t="s">
        <v>81</v>
      </c>
      <c r="J43" s="33" t="s">
        <v>81</v>
      </c>
      <c r="K43" s="501" t="s">
        <v>340</v>
      </c>
      <c r="L43" s="501">
        <v>12</v>
      </c>
      <c r="M43" s="753">
        <v>1</v>
      </c>
      <c r="N43" s="862"/>
      <c r="O43" s="862"/>
      <c r="P43" s="863">
        <v>18</v>
      </c>
      <c r="Q43" s="863"/>
      <c r="R43" s="862"/>
      <c r="S43" s="862"/>
      <c r="T43" s="888"/>
      <c r="U43" s="766"/>
      <c r="V43" s="569">
        <v>1</v>
      </c>
      <c r="W43" s="568" t="s">
        <v>171</v>
      </c>
      <c r="X43" s="567" t="s">
        <v>419</v>
      </c>
      <c r="Y43" s="567" t="s">
        <v>192</v>
      </c>
      <c r="Z43" s="310">
        <v>1</v>
      </c>
      <c r="AA43" s="307" t="s">
        <v>172</v>
      </c>
      <c r="AB43" s="307" t="s">
        <v>187</v>
      </c>
      <c r="AC43" s="992" t="s">
        <v>194</v>
      </c>
      <c r="AD43" s="994"/>
      <c r="AE43" s="995" t="str">
        <f t="shared" ref="AE43:AE45" si="1">IF(AD43="","",+AD43)</f>
        <v/>
      </c>
      <c r="AF43" s="569">
        <v>1</v>
      </c>
      <c r="AG43" s="568" t="s">
        <v>172</v>
      </c>
      <c r="AH43" s="567" t="s">
        <v>190</v>
      </c>
      <c r="AI43" s="567" t="s">
        <v>270</v>
      </c>
      <c r="AJ43" s="310">
        <v>1</v>
      </c>
      <c r="AK43" s="307" t="s">
        <v>172</v>
      </c>
      <c r="AL43" s="307" t="s">
        <v>190</v>
      </c>
      <c r="AM43" s="489" t="s">
        <v>270</v>
      </c>
      <c r="AN43" s="537" t="s">
        <v>480</v>
      </c>
    </row>
    <row r="44" spans="1:246" ht="99" customHeight="1" x14ac:dyDescent="0.25">
      <c r="A44" s="398"/>
      <c r="B44" s="398" t="s">
        <v>203</v>
      </c>
      <c r="C44" s="399" t="s">
        <v>299</v>
      </c>
      <c r="D44" s="400" t="s">
        <v>336</v>
      </c>
      <c r="E44" s="327" t="s">
        <v>29</v>
      </c>
      <c r="F44" s="33" t="s">
        <v>74</v>
      </c>
      <c r="G44" s="33" t="s">
        <v>72</v>
      </c>
      <c r="H44" s="417"/>
      <c r="I44" s="33" t="s">
        <v>81</v>
      </c>
      <c r="J44" s="33" t="s">
        <v>81</v>
      </c>
      <c r="K44" s="501" t="s">
        <v>341</v>
      </c>
      <c r="L44" s="501">
        <v>11</v>
      </c>
      <c r="M44" s="753">
        <v>20</v>
      </c>
      <c r="N44" s="862"/>
      <c r="O44" s="862"/>
      <c r="P44" s="863">
        <v>18</v>
      </c>
      <c r="Q44" s="863"/>
      <c r="R44" s="862"/>
      <c r="S44" s="862"/>
      <c r="T44" s="888"/>
      <c r="U44" s="766"/>
      <c r="V44" s="569">
        <v>1</v>
      </c>
      <c r="W44" s="568" t="s">
        <v>171</v>
      </c>
      <c r="X44" s="567" t="s">
        <v>182</v>
      </c>
      <c r="Y44" s="567" t="s">
        <v>494</v>
      </c>
      <c r="Z44" s="310">
        <v>1</v>
      </c>
      <c r="AA44" s="307" t="s">
        <v>172</v>
      </c>
      <c r="AB44" s="307" t="s">
        <v>187</v>
      </c>
      <c r="AC44" s="992" t="s">
        <v>194</v>
      </c>
      <c r="AD44" s="994"/>
      <c r="AE44" s="995" t="str">
        <f t="shared" si="1"/>
        <v/>
      </c>
      <c r="AF44" s="569">
        <v>1</v>
      </c>
      <c r="AG44" s="568" t="s">
        <v>172</v>
      </c>
      <c r="AH44" s="567" t="s">
        <v>187</v>
      </c>
      <c r="AI44" s="567" t="s">
        <v>194</v>
      </c>
      <c r="AJ44" s="310">
        <v>1</v>
      </c>
      <c r="AK44" s="307" t="s">
        <v>172</v>
      </c>
      <c r="AL44" s="307" t="s">
        <v>187</v>
      </c>
      <c r="AM44" s="489" t="s">
        <v>194</v>
      </c>
      <c r="AN44" s="537" t="s">
        <v>479</v>
      </c>
    </row>
    <row r="45" spans="1:246" ht="99" customHeight="1" x14ac:dyDescent="0.25">
      <c r="A45" s="398"/>
      <c r="B45" s="398" t="s">
        <v>204</v>
      </c>
      <c r="C45" s="399" t="s">
        <v>300</v>
      </c>
      <c r="D45" s="400" t="s">
        <v>337</v>
      </c>
      <c r="E45" s="327" t="s">
        <v>29</v>
      </c>
      <c r="F45" s="35" t="s">
        <v>74</v>
      </c>
      <c r="G45" s="33" t="s">
        <v>72</v>
      </c>
      <c r="H45" s="417"/>
      <c r="I45" s="35" t="s">
        <v>81</v>
      </c>
      <c r="J45" s="35" t="s">
        <v>81</v>
      </c>
      <c r="K45" s="501" t="s">
        <v>493</v>
      </c>
      <c r="L45" s="501">
        <v>14</v>
      </c>
      <c r="M45" s="753">
        <v>4</v>
      </c>
      <c r="N45" s="862"/>
      <c r="O45" s="862"/>
      <c r="P45" s="863">
        <v>18</v>
      </c>
      <c r="Q45" s="863"/>
      <c r="R45" s="862"/>
      <c r="S45" s="862"/>
      <c r="T45" s="892"/>
      <c r="U45" s="893"/>
      <c r="V45" s="569">
        <v>1</v>
      </c>
      <c r="W45" s="568" t="s">
        <v>171</v>
      </c>
      <c r="X45" s="567" t="s">
        <v>182</v>
      </c>
      <c r="Y45" s="567" t="s">
        <v>494</v>
      </c>
      <c r="Z45" s="310">
        <v>1</v>
      </c>
      <c r="AA45" s="307" t="s">
        <v>172</v>
      </c>
      <c r="AB45" s="307" t="s">
        <v>187</v>
      </c>
      <c r="AC45" s="992" t="s">
        <v>194</v>
      </c>
      <c r="AD45" s="892"/>
      <c r="AE45" s="995" t="str">
        <f t="shared" si="1"/>
        <v/>
      </c>
      <c r="AF45" s="569">
        <v>1</v>
      </c>
      <c r="AG45" s="568" t="s">
        <v>172</v>
      </c>
      <c r="AH45" s="567" t="s">
        <v>187</v>
      </c>
      <c r="AI45" s="567" t="s">
        <v>194</v>
      </c>
      <c r="AJ45" s="310">
        <v>1</v>
      </c>
      <c r="AK45" s="307" t="s">
        <v>172</v>
      </c>
      <c r="AL45" s="307" t="s">
        <v>187</v>
      </c>
      <c r="AM45" s="489" t="s">
        <v>194</v>
      </c>
      <c r="AN45" s="537" t="s">
        <v>479</v>
      </c>
    </row>
    <row r="46" spans="1:246" s="378" customFormat="1" ht="36" customHeight="1" x14ac:dyDescent="0.25">
      <c r="A46" s="401" t="s">
        <v>319</v>
      </c>
      <c r="B46" s="401" t="s">
        <v>202</v>
      </c>
      <c r="C46" s="402" t="s">
        <v>338</v>
      </c>
      <c r="D46" s="372" t="s">
        <v>339</v>
      </c>
      <c r="E46" s="397" t="s">
        <v>29</v>
      </c>
      <c r="F46" s="369" t="s">
        <v>74</v>
      </c>
      <c r="G46" s="370" t="s">
        <v>72</v>
      </c>
      <c r="H46" s="419"/>
      <c r="I46" s="371" t="s">
        <v>81</v>
      </c>
      <c r="J46" s="372" t="s">
        <v>81</v>
      </c>
      <c r="K46" s="502"/>
      <c r="L46" s="372"/>
      <c r="M46" s="749">
        <v>23</v>
      </c>
      <c r="N46" s="864">
        <v>15</v>
      </c>
      <c r="O46" s="864"/>
      <c r="P46" s="865"/>
      <c r="Q46" s="865"/>
      <c r="R46" s="866"/>
      <c r="S46" s="866"/>
      <c r="T46" s="729"/>
      <c r="U46" s="771"/>
      <c r="V46" s="395"/>
      <c r="W46" s="392"/>
      <c r="X46" s="375"/>
      <c r="Y46" s="376"/>
      <c r="Z46" s="375"/>
      <c r="AA46" s="375"/>
      <c r="AB46" s="375"/>
      <c r="AC46" s="376"/>
      <c r="AD46" s="808"/>
      <c r="AE46" s="827"/>
      <c r="AF46" s="375"/>
      <c r="AG46" s="375"/>
      <c r="AH46" s="375"/>
      <c r="AI46" s="376"/>
      <c r="AJ46" s="375"/>
      <c r="AK46" s="375"/>
      <c r="AL46" s="375"/>
      <c r="AM46" s="459"/>
      <c r="AN46" s="538"/>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c r="CO46" s="377"/>
      <c r="CP46" s="377"/>
      <c r="CQ46" s="377"/>
      <c r="CR46" s="377"/>
      <c r="CS46" s="377"/>
      <c r="CT46" s="377"/>
      <c r="CU46" s="377"/>
      <c r="CV46" s="377"/>
      <c r="CW46" s="377"/>
      <c r="CX46" s="377"/>
      <c r="CY46" s="377"/>
      <c r="CZ46" s="377"/>
      <c r="DA46" s="377"/>
      <c r="DB46" s="377"/>
      <c r="DC46" s="377"/>
      <c r="DD46" s="377"/>
      <c r="DE46" s="377"/>
      <c r="DF46" s="377"/>
      <c r="DG46" s="377"/>
      <c r="DH46" s="377"/>
      <c r="DI46" s="377"/>
      <c r="DJ46" s="377"/>
      <c r="DK46" s="377"/>
      <c r="DL46" s="377"/>
      <c r="DM46" s="377"/>
      <c r="DN46" s="377"/>
      <c r="DO46" s="377"/>
      <c r="DP46" s="377"/>
      <c r="DQ46" s="377"/>
      <c r="DR46" s="377"/>
      <c r="DS46" s="377"/>
      <c r="DT46" s="377"/>
      <c r="DU46" s="377"/>
      <c r="DV46" s="377"/>
      <c r="DW46" s="377"/>
      <c r="DX46" s="377"/>
      <c r="DY46" s="377"/>
      <c r="DZ46" s="377"/>
      <c r="EA46" s="377"/>
      <c r="EB46" s="377"/>
      <c r="EC46" s="377"/>
      <c r="ED46" s="377"/>
      <c r="EE46" s="377"/>
      <c r="EF46" s="377"/>
      <c r="EG46" s="377"/>
      <c r="EH46" s="377"/>
      <c r="EI46" s="377"/>
      <c r="EJ46" s="377"/>
      <c r="EK46" s="377"/>
      <c r="EL46" s="377"/>
      <c r="EM46" s="377"/>
      <c r="EN46" s="377"/>
      <c r="EO46" s="377"/>
      <c r="EP46" s="377"/>
      <c r="EQ46" s="377"/>
      <c r="ER46" s="377"/>
      <c r="ES46" s="377"/>
      <c r="ET46" s="377"/>
      <c r="EU46" s="377"/>
      <c r="EV46" s="377"/>
      <c r="EW46" s="377"/>
      <c r="EX46" s="377"/>
      <c r="EY46" s="377"/>
      <c r="EZ46" s="377"/>
      <c r="FA46" s="377"/>
      <c r="FB46" s="377"/>
      <c r="FC46" s="377"/>
      <c r="FD46" s="377"/>
      <c r="FE46" s="377"/>
      <c r="FF46" s="377"/>
      <c r="FG46" s="377"/>
      <c r="FH46" s="377"/>
      <c r="FI46" s="377"/>
      <c r="FJ46" s="377"/>
      <c r="FK46" s="377"/>
      <c r="FL46" s="377"/>
      <c r="FM46" s="377"/>
      <c r="FN46" s="377"/>
      <c r="FO46" s="377"/>
      <c r="FP46" s="377"/>
      <c r="FQ46" s="377"/>
      <c r="FR46" s="377"/>
      <c r="FS46" s="377"/>
      <c r="FT46" s="377"/>
      <c r="FU46" s="377"/>
      <c r="FV46" s="377"/>
      <c r="FW46" s="377"/>
      <c r="FX46" s="377"/>
      <c r="FY46" s="377"/>
      <c r="FZ46" s="377"/>
      <c r="GA46" s="377"/>
      <c r="GB46" s="377"/>
      <c r="GC46" s="377"/>
      <c r="GD46" s="377"/>
      <c r="GE46" s="377"/>
      <c r="GF46" s="377"/>
      <c r="GG46" s="377"/>
      <c r="GH46" s="377"/>
      <c r="GI46" s="377"/>
      <c r="GJ46" s="377"/>
      <c r="GK46" s="377"/>
      <c r="GL46" s="377"/>
      <c r="GM46" s="377"/>
      <c r="GN46" s="377"/>
      <c r="GO46" s="377"/>
      <c r="GP46" s="377"/>
      <c r="GQ46" s="377"/>
      <c r="GR46" s="377"/>
      <c r="GS46" s="377"/>
      <c r="GT46" s="377"/>
      <c r="GU46" s="377"/>
      <c r="GV46" s="377"/>
      <c r="GW46" s="377"/>
      <c r="GX46" s="377"/>
      <c r="GY46" s="377"/>
      <c r="GZ46" s="377"/>
      <c r="HA46" s="377"/>
      <c r="HB46" s="377"/>
      <c r="HC46" s="377"/>
      <c r="HD46" s="377"/>
      <c r="HE46" s="377"/>
      <c r="HF46" s="377"/>
      <c r="HG46" s="377"/>
      <c r="HH46" s="377"/>
      <c r="HI46" s="377"/>
      <c r="HJ46" s="377"/>
      <c r="HK46" s="377"/>
      <c r="HL46" s="377"/>
      <c r="HM46" s="377"/>
      <c r="HN46" s="377"/>
      <c r="HO46" s="377"/>
      <c r="HP46" s="377"/>
      <c r="HQ46" s="377"/>
      <c r="HR46" s="377"/>
      <c r="HS46" s="377"/>
      <c r="HT46" s="377"/>
      <c r="HU46" s="377"/>
      <c r="HV46" s="377"/>
      <c r="HW46" s="377"/>
      <c r="HX46" s="377"/>
      <c r="HY46" s="377"/>
      <c r="HZ46" s="377"/>
      <c r="IA46" s="377"/>
      <c r="IB46" s="377"/>
      <c r="IC46" s="377"/>
      <c r="ID46" s="377"/>
      <c r="IE46" s="377"/>
      <c r="IF46" s="377"/>
      <c r="IG46" s="377"/>
      <c r="IH46" s="377"/>
      <c r="II46" s="377"/>
      <c r="IJ46" s="377"/>
      <c r="IK46" s="377"/>
      <c r="IL46" s="377"/>
    </row>
    <row r="47" spans="1:246" s="365" customFormat="1" ht="30.75" customHeight="1" x14ac:dyDescent="0.25">
      <c r="A47" s="345" t="s">
        <v>330</v>
      </c>
      <c r="B47" s="345" t="s">
        <v>206</v>
      </c>
      <c r="C47" s="379" t="s">
        <v>102</v>
      </c>
      <c r="D47" s="462" t="s">
        <v>399</v>
      </c>
      <c r="E47" s="339"/>
      <c r="F47" s="339"/>
      <c r="G47" s="380" t="s">
        <v>73</v>
      </c>
      <c r="H47" s="420"/>
      <c r="I47" s="429">
        <f>+I48+I49</f>
        <v>7</v>
      </c>
      <c r="J47" s="429">
        <f>+J48+J49</f>
        <v>7</v>
      </c>
      <c r="K47" s="498"/>
      <c r="L47" s="382"/>
      <c r="M47" s="612"/>
      <c r="N47" s="867"/>
      <c r="O47" s="867"/>
      <c r="P47" s="868"/>
      <c r="Q47" s="868"/>
      <c r="R47" s="869"/>
      <c r="S47" s="869"/>
      <c r="T47" s="728"/>
      <c r="U47" s="770"/>
      <c r="V47" s="396"/>
      <c r="W47" s="385"/>
      <c r="X47" s="384"/>
      <c r="Y47" s="384"/>
      <c r="Z47" s="384"/>
      <c r="AA47" s="384"/>
      <c r="AB47" s="384"/>
      <c r="AC47" s="384"/>
      <c r="AD47" s="807"/>
      <c r="AE47" s="826"/>
      <c r="AF47" s="384"/>
      <c r="AG47" s="384"/>
      <c r="AH47" s="384"/>
      <c r="AI47" s="384"/>
      <c r="AJ47" s="384"/>
      <c r="AK47" s="384"/>
      <c r="AL47" s="384"/>
      <c r="AM47" s="474"/>
      <c r="AN47" s="539"/>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c r="GD47" s="150"/>
      <c r="GE47" s="150"/>
      <c r="GF47" s="150"/>
      <c r="GG47" s="150"/>
      <c r="GH47" s="150"/>
      <c r="GI47" s="150"/>
      <c r="GJ47" s="150"/>
      <c r="GK47" s="150"/>
      <c r="GL47" s="150"/>
      <c r="GM47" s="150"/>
      <c r="GN47" s="150"/>
      <c r="GO47" s="150"/>
      <c r="GP47" s="150"/>
      <c r="GQ47" s="150"/>
      <c r="GR47" s="150"/>
      <c r="GS47" s="150"/>
      <c r="GT47" s="150"/>
      <c r="GU47" s="150"/>
      <c r="GV47" s="150"/>
      <c r="GW47" s="150"/>
      <c r="GX47" s="150"/>
      <c r="GY47" s="150"/>
      <c r="GZ47" s="150"/>
      <c r="HA47" s="150"/>
      <c r="HB47" s="150"/>
      <c r="HC47" s="150"/>
      <c r="HD47" s="150"/>
      <c r="HE47" s="150"/>
      <c r="HF47" s="150"/>
      <c r="HG47" s="150"/>
      <c r="HH47" s="150"/>
      <c r="HI47" s="150"/>
      <c r="HJ47" s="150"/>
      <c r="HK47" s="150"/>
      <c r="HL47" s="150"/>
      <c r="HM47" s="150"/>
      <c r="HN47" s="150"/>
      <c r="HO47" s="150"/>
      <c r="HP47" s="150"/>
      <c r="HQ47" s="150"/>
      <c r="HR47" s="150"/>
      <c r="HS47" s="150"/>
      <c r="HT47" s="150"/>
      <c r="HU47" s="150"/>
      <c r="HV47" s="150"/>
      <c r="HW47" s="150"/>
      <c r="HX47" s="150"/>
      <c r="HY47" s="150"/>
      <c r="HZ47" s="150"/>
      <c r="IA47" s="150"/>
      <c r="IB47" s="150"/>
      <c r="IC47" s="150"/>
      <c r="ID47" s="150"/>
      <c r="IE47" s="150"/>
      <c r="IF47" s="150"/>
      <c r="IG47" s="150"/>
      <c r="IH47" s="150"/>
      <c r="II47" s="150"/>
      <c r="IJ47" s="150"/>
      <c r="IK47" s="150"/>
      <c r="IL47" s="150"/>
    </row>
    <row r="48" spans="1:246" ht="38.25" customHeight="1" x14ac:dyDescent="0.25">
      <c r="A48" s="343"/>
      <c r="B48" s="299" t="s">
        <v>209</v>
      </c>
      <c r="C48" s="29" t="s">
        <v>107</v>
      </c>
      <c r="D48" s="313" t="s">
        <v>290</v>
      </c>
      <c r="E48" s="33" t="s">
        <v>116</v>
      </c>
      <c r="F48" s="33"/>
      <c r="G48" s="33" t="s">
        <v>73</v>
      </c>
      <c r="H48" s="417"/>
      <c r="I48" s="33" t="s">
        <v>80</v>
      </c>
      <c r="J48" s="33" t="s">
        <v>80</v>
      </c>
      <c r="K48" s="514" t="s">
        <v>426</v>
      </c>
      <c r="L48" s="35"/>
      <c r="M48" s="753">
        <v>25</v>
      </c>
      <c r="N48" s="862">
        <v>15</v>
      </c>
      <c r="O48" s="862"/>
      <c r="P48" s="862">
        <v>15</v>
      </c>
      <c r="Q48" s="862"/>
      <c r="R48" s="862"/>
      <c r="S48" s="862"/>
      <c r="T48" s="888"/>
      <c r="U48" s="766"/>
      <c r="V48" s="569" t="s">
        <v>213</v>
      </c>
      <c r="W48" s="568" t="s">
        <v>188</v>
      </c>
      <c r="X48" s="567" t="s">
        <v>187</v>
      </c>
      <c r="Y48" s="567" t="s">
        <v>195</v>
      </c>
      <c r="Z48" s="310">
        <v>1</v>
      </c>
      <c r="AA48" s="307" t="s">
        <v>172</v>
      </c>
      <c r="AB48" s="307" t="s">
        <v>187</v>
      </c>
      <c r="AC48" s="307" t="s">
        <v>195</v>
      </c>
      <c r="AD48" s="994"/>
      <c r="AE48" s="995" t="str">
        <f t="shared" ref="AE48:AE49" si="2">IF(AD48="","",+AD48)</f>
        <v/>
      </c>
      <c r="AF48" s="569">
        <v>1</v>
      </c>
      <c r="AG48" s="568" t="s">
        <v>172</v>
      </c>
      <c r="AH48" s="567" t="s">
        <v>190</v>
      </c>
      <c r="AI48" s="567" t="s">
        <v>211</v>
      </c>
      <c r="AJ48" s="310">
        <v>1</v>
      </c>
      <c r="AK48" s="307" t="s">
        <v>172</v>
      </c>
      <c r="AL48" s="307" t="s">
        <v>190</v>
      </c>
      <c r="AM48" s="489" t="s">
        <v>211</v>
      </c>
      <c r="AN48" s="537" t="s">
        <v>445</v>
      </c>
    </row>
    <row r="49" spans="1:247" ht="38.25" customHeight="1" x14ac:dyDescent="0.25">
      <c r="A49" s="348"/>
      <c r="B49" s="299" t="s">
        <v>210</v>
      </c>
      <c r="C49" s="29" t="s">
        <v>109</v>
      </c>
      <c r="D49" s="442" t="s">
        <v>83</v>
      </c>
      <c r="E49" s="33" t="s">
        <v>116</v>
      </c>
      <c r="F49" s="33"/>
      <c r="G49" s="33" t="s">
        <v>73</v>
      </c>
      <c r="H49" s="417"/>
      <c r="I49" s="33" t="s">
        <v>77</v>
      </c>
      <c r="J49" s="33" t="s">
        <v>77</v>
      </c>
      <c r="K49" s="514" t="s">
        <v>427</v>
      </c>
      <c r="L49" s="35"/>
      <c r="M49" s="753">
        <v>25</v>
      </c>
      <c r="N49" s="862"/>
      <c r="O49" s="862"/>
      <c r="P49" s="862">
        <v>20</v>
      </c>
      <c r="Q49" s="862"/>
      <c r="R49" s="862"/>
      <c r="S49" s="862"/>
      <c r="T49" s="888"/>
      <c r="U49" s="766"/>
      <c r="V49" s="569">
        <v>1</v>
      </c>
      <c r="W49" s="568" t="s">
        <v>171</v>
      </c>
      <c r="X49" s="567" t="s">
        <v>418</v>
      </c>
      <c r="Y49" s="567" t="s">
        <v>212</v>
      </c>
      <c r="Z49" s="310">
        <v>1</v>
      </c>
      <c r="AA49" s="307" t="s">
        <v>171</v>
      </c>
      <c r="AB49" s="307" t="s">
        <v>418</v>
      </c>
      <c r="AC49" s="307" t="s">
        <v>212</v>
      </c>
      <c r="AD49" s="994"/>
      <c r="AE49" s="995" t="str">
        <f t="shared" si="2"/>
        <v/>
      </c>
      <c r="AF49" s="569">
        <v>1</v>
      </c>
      <c r="AG49" s="568" t="s">
        <v>172</v>
      </c>
      <c r="AH49" s="567" t="s">
        <v>190</v>
      </c>
      <c r="AI49" s="567" t="s">
        <v>211</v>
      </c>
      <c r="AJ49" s="310">
        <v>1</v>
      </c>
      <c r="AK49" s="307" t="s">
        <v>172</v>
      </c>
      <c r="AL49" s="307" t="s">
        <v>190</v>
      </c>
      <c r="AM49" s="489" t="s">
        <v>211</v>
      </c>
      <c r="AN49" s="537" t="s">
        <v>446</v>
      </c>
    </row>
    <row r="50" spans="1:247" s="365" customFormat="1" ht="30.75" customHeight="1" x14ac:dyDescent="0.25">
      <c r="A50" s="345" t="s">
        <v>331</v>
      </c>
      <c r="B50" s="345" t="s">
        <v>207</v>
      </c>
      <c r="C50" s="379" t="s">
        <v>332</v>
      </c>
      <c r="D50" s="462" t="s">
        <v>398</v>
      </c>
      <c r="E50" s="339"/>
      <c r="F50" s="339"/>
      <c r="G50" s="380" t="s">
        <v>72</v>
      </c>
      <c r="H50" s="420"/>
      <c r="I50" s="429">
        <f>+I51+I52</f>
        <v>7</v>
      </c>
      <c r="J50" s="429">
        <f>+J51+J52</f>
        <v>7</v>
      </c>
      <c r="K50" s="498"/>
      <c r="L50" s="382"/>
      <c r="M50" s="612"/>
      <c r="N50" s="867"/>
      <c r="O50" s="867"/>
      <c r="P50" s="868"/>
      <c r="Q50" s="868"/>
      <c r="R50" s="869"/>
      <c r="S50" s="869"/>
      <c r="T50" s="728"/>
      <c r="U50" s="770"/>
      <c r="V50" s="396"/>
      <c r="W50" s="385"/>
      <c r="X50" s="384"/>
      <c r="Y50" s="384"/>
      <c r="Z50" s="384"/>
      <c r="AA50" s="384"/>
      <c r="AB50" s="384"/>
      <c r="AC50" s="384"/>
      <c r="AD50" s="807"/>
      <c r="AE50" s="826"/>
      <c r="AF50" s="384"/>
      <c r="AG50" s="384"/>
      <c r="AH50" s="384"/>
      <c r="AI50" s="384"/>
      <c r="AJ50" s="384"/>
      <c r="AK50" s="384"/>
      <c r="AL50" s="384"/>
      <c r="AM50" s="474"/>
      <c r="AN50" s="539"/>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row>
    <row r="51" spans="1:247" ht="38.25" customHeight="1" x14ac:dyDescent="0.25">
      <c r="A51" s="349"/>
      <c r="B51" s="299" t="s">
        <v>208</v>
      </c>
      <c r="C51" s="321" t="s">
        <v>301</v>
      </c>
      <c r="D51" s="447" t="s">
        <v>291</v>
      </c>
      <c r="E51" s="33" t="s">
        <v>116</v>
      </c>
      <c r="F51" s="33" t="s">
        <v>482</v>
      </c>
      <c r="G51" s="33" t="s">
        <v>481</v>
      </c>
      <c r="H51" s="417"/>
      <c r="I51" s="33" t="s">
        <v>80</v>
      </c>
      <c r="J51" s="33" t="s">
        <v>80</v>
      </c>
      <c r="K51" s="546" t="s">
        <v>428</v>
      </c>
      <c r="L51" s="35">
        <v>21</v>
      </c>
      <c r="M51" s="752">
        <v>5</v>
      </c>
      <c r="N51" s="862">
        <v>24</v>
      </c>
      <c r="O51" s="862"/>
      <c r="P51" s="862"/>
      <c r="Q51" s="862"/>
      <c r="R51" s="862"/>
      <c r="S51" s="862"/>
      <c r="T51" s="888"/>
      <c r="U51" s="766"/>
      <c r="V51" s="569">
        <v>1</v>
      </c>
      <c r="W51" s="568" t="s">
        <v>172</v>
      </c>
      <c r="X51" s="567" t="s">
        <v>187</v>
      </c>
      <c r="Y51" s="567" t="s">
        <v>263</v>
      </c>
      <c r="Z51" s="310">
        <v>1</v>
      </c>
      <c r="AA51" s="307" t="s">
        <v>172</v>
      </c>
      <c r="AB51" s="307" t="s">
        <v>187</v>
      </c>
      <c r="AC51" s="307" t="s">
        <v>263</v>
      </c>
      <c r="AD51" s="994"/>
      <c r="AE51" s="995" t="str">
        <f t="shared" ref="AE51:AE52" si="3">IF(AD51="","",+AD51)</f>
        <v/>
      </c>
      <c r="AF51" s="569">
        <v>1</v>
      </c>
      <c r="AG51" s="568" t="s">
        <v>172</v>
      </c>
      <c r="AH51" s="567" t="s">
        <v>187</v>
      </c>
      <c r="AI51" s="567" t="s">
        <v>263</v>
      </c>
      <c r="AJ51" s="310">
        <v>1</v>
      </c>
      <c r="AK51" s="307" t="s">
        <v>172</v>
      </c>
      <c r="AL51" s="307" t="s">
        <v>187</v>
      </c>
      <c r="AM51" s="489" t="s">
        <v>263</v>
      </c>
      <c r="AN51" s="537" t="s">
        <v>447</v>
      </c>
    </row>
    <row r="52" spans="1:247" ht="38.25" customHeight="1" x14ac:dyDescent="0.25">
      <c r="A52" s="349"/>
      <c r="B52" s="322" t="s">
        <v>282</v>
      </c>
      <c r="C52" s="295" t="s">
        <v>111</v>
      </c>
      <c r="D52" s="465" t="s">
        <v>384</v>
      </c>
      <c r="E52" s="228" t="s">
        <v>116</v>
      </c>
      <c r="F52" s="495" t="s">
        <v>386</v>
      </c>
      <c r="G52" s="228" t="s">
        <v>492</v>
      </c>
      <c r="H52" s="421"/>
      <c r="I52" s="228" t="s">
        <v>77</v>
      </c>
      <c r="J52" s="228" t="s">
        <v>77</v>
      </c>
      <c r="K52" s="496" t="s">
        <v>385</v>
      </c>
      <c r="L52" s="496">
        <v>70</v>
      </c>
      <c r="M52" s="855">
        <v>5</v>
      </c>
      <c r="N52" s="870">
        <v>20</v>
      </c>
      <c r="O52" s="870"/>
      <c r="P52" s="870"/>
      <c r="Q52" s="870"/>
      <c r="R52" s="863"/>
      <c r="S52" s="863"/>
      <c r="T52" s="888"/>
      <c r="U52" s="766"/>
      <c r="V52" s="584">
        <v>1</v>
      </c>
      <c r="W52" s="591" t="s">
        <v>171</v>
      </c>
      <c r="X52" s="585" t="s">
        <v>187</v>
      </c>
      <c r="Y52" s="590"/>
      <c r="Z52" s="574">
        <v>1</v>
      </c>
      <c r="AA52" s="586" t="s">
        <v>172</v>
      </c>
      <c r="AB52" s="586" t="s">
        <v>187</v>
      </c>
      <c r="AC52" s="586" t="s">
        <v>192</v>
      </c>
      <c r="AD52" s="994"/>
      <c r="AE52" s="995" t="str">
        <f t="shared" si="3"/>
        <v/>
      </c>
      <c r="AF52" s="587">
        <v>1</v>
      </c>
      <c r="AG52" s="585" t="s">
        <v>172</v>
      </c>
      <c r="AH52" s="585" t="s">
        <v>187</v>
      </c>
      <c r="AI52" s="585" t="s">
        <v>192</v>
      </c>
      <c r="AJ52" s="574">
        <v>1</v>
      </c>
      <c r="AK52" s="586" t="s">
        <v>172</v>
      </c>
      <c r="AL52" s="586" t="s">
        <v>187</v>
      </c>
      <c r="AM52" s="586" t="s">
        <v>192</v>
      </c>
      <c r="AN52" s="537" t="s">
        <v>448</v>
      </c>
    </row>
    <row r="53" spans="1:247" s="365" customFormat="1" ht="30.75" customHeight="1" x14ac:dyDescent="0.25">
      <c r="A53" s="455"/>
      <c r="B53" s="455"/>
      <c r="C53" s="476"/>
      <c r="D53" s="458"/>
      <c r="E53" s="463"/>
      <c r="F53" s="457"/>
      <c r="G53" s="457"/>
      <c r="H53" s="457"/>
      <c r="I53" s="458"/>
      <c r="J53" s="478"/>
      <c r="K53" s="505"/>
      <c r="L53" s="336"/>
      <c r="M53" s="456"/>
      <c r="N53" s="860"/>
      <c r="O53" s="851"/>
      <c r="P53" s="851"/>
      <c r="Q53" s="851"/>
      <c r="R53" s="788"/>
      <c r="S53" s="788"/>
      <c r="T53" s="610"/>
      <c r="U53" s="769"/>
      <c r="V53" s="479"/>
      <c r="W53" s="479"/>
      <c r="X53" s="479"/>
      <c r="Y53" s="479"/>
      <c r="Z53" s="479"/>
      <c r="AA53" s="479"/>
      <c r="AB53" s="479"/>
      <c r="AC53" s="479"/>
      <c r="AD53" s="806"/>
      <c r="AE53" s="610"/>
      <c r="AF53" s="479"/>
      <c r="AG53" s="479"/>
      <c r="AH53" s="479"/>
      <c r="AI53" s="479"/>
      <c r="AJ53" s="479"/>
      <c r="AK53" s="479"/>
      <c r="AL53" s="479"/>
      <c r="AM53" s="486"/>
      <c r="AN53" s="54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row>
    <row r="54" spans="1:247" s="365" customFormat="1" ht="23.25" customHeight="1" x14ac:dyDescent="0.25">
      <c r="A54" s="344" t="s">
        <v>329</v>
      </c>
      <c r="B54" s="357" t="s">
        <v>328</v>
      </c>
      <c r="C54" s="358" t="s">
        <v>32</v>
      </c>
      <c r="D54" s="438"/>
      <c r="E54" s="360"/>
      <c r="F54" s="360"/>
      <c r="G54" s="360"/>
      <c r="H54" s="415"/>
      <c r="I54" s="359">
        <v>30</v>
      </c>
      <c r="J54" s="359">
        <v>30</v>
      </c>
      <c r="K54" s="508"/>
      <c r="L54" s="359"/>
      <c r="M54" s="361"/>
      <c r="N54" s="360"/>
      <c r="O54" s="843"/>
      <c r="P54" s="362"/>
      <c r="Q54" s="600"/>
      <c r="R54" s="386"/>
      <c r="S54" s="386"/>
      <c r="T54" s="831"/>
      <c r="U54" s="774"/>
      <c r="V54" s="394"/>
      <c r="W54" s="363"/>
      <c r="X54" s="362"/>
      <c r="Y54" s="362"/>
      <c r="Z54" s="362"/>
      <c r="AA54" s="362"/>
      <c r="AB54" s="362"/>
      <c r="AC54" s="362"/>
      <c r="AD54" s="805"/>
      <c r="AE54" s="825"/>
      <c r="AF54" s="362"/>
      <c r="AG54" s="362"/>
      <c r="AH54" s="362"/>
      <c r="AI54" s="362"/>
      <c r="AJ54" s="362"/>
      <c r="AK54" s="362"/>
      <c r="AL54" s="362"/>
      <c r="AM54" s="484"/>
      <c r="AN54" s="541"/>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c r="HK54" s="364"/>
      <c r="HL54" s="364"/>
      <c r="HM54" s="364"/>
      <c r="HN54" s="364"/>
      <c r="HO54" s="364"/>
      <c r="HP54" s="364"/>
      <c r="HQ54" s="364"/>
      <c r="HR54" s="364"/>
      <c r="HS54" s="364"/>
      <c r="HT54" s="364"/>
      <c r="HU54" s="364"/>
      <c r="HV54" s="364"/>
      <c r="HW54" s="364"/>
      <c r="HX54" s="364"/>
      <c r="HY54" s="364"/>
      <c r="HZ54" s="364"/>
      <c r="IA54" s="364"/>
      <c r="IB54" s="364"/>
      <c r="IC54" s="364"/>
      <c r="ID54" s="364"/>
      <c r="IE54" s="364"/>
      <c r="IF54" s="364"/>
      <c r="IG54" s="364"/>
      <c r="IH54" s="364"/>
      <c r="II54" s="364"/>
      <c r="IJ54" s="364"/>
      <c r="IK54" s="364"/>
      <c r="IL54" s="364"/>
    </row>
    <row r="55" spans="1:247" s="365" customFormat="1" ht="30.75" customHeight="1" x14ac:dyDescent="0.25">
      <c r="A55" s="346"/>
      <c r="B55" s="346"/>
      <c r="C55" s="366" t="s">
        <v>324</v>
      </c>
      <c r="D55" s="439"/>
      <c r="E55" s="338"/>
      <c r="F55" s="338"/>
      <c r="G55" s="338"/>
      <c r="H55" s="416"/>
      <c r="I55" s="338">
        <f>SUM(I56:I61)+I65</f>
        <v>23</v>
      </c>
      <c r="J55" s="338">
        <f>SUM(J56:J61)+J65</f>
        <v>23</v>
      </c>
      <c r="K55" s="439"/>
      <c r="L55" s="338"/>
      <c r="M55" s="338"/>
      <c r="N55" s="338"/>
      <c r="O55" s="338"/>
      <c r="P55" s="338"/>
      <c r="Q55" s="754"/>
      <c r="R55" s="387"/>
      <c r="S55" s="387"/>
      <c r="T55" s="727"/>
      <c r="U55" s="773"/>
      <c r="V55" s="338"/>
      <c r="W55" s="391"/>
      <c r="X55" s="338"/>
      <c r="Y55" s="338"/>
      <c r="Z55" s="338"/>
      <c r="AA55" s="338"/>
      <c r="AB55" s="338"/>
      <c r="AC55" s="338"/>
      <c r="AD55" s="804"/>
      <c r="AE55" s="611"/>
      <c r="AF55" s="338"/>
      <c r="AG55" s="338"/>
      <c r="AH55" s="338"/>
      <c r="AI55" s="338"/>
      <c r="AJ55" s="338"/>
      <c r="AK55" s="338"/>
      <c r="AL55" s="338"/>
      <c r="AM55" s="493"/>
      <c r="AN55" s="542"/>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row>
    <row r="56" spans="1:247" s="431" customFormat="1" ht="41.25" customHeight="1" x14ac:dyDescent="0.25">
      <c r="A56" s="352"/>
      <c r="B56" s="450" t="s">
        <v>279</v>
      </c>
      <c r="C56" s="316" t="s">
        <v>274</v>
      </c>
      <c r="D56" s="317" t="s">
        <v>400</v>
      </c>
      <c r="E56" s="33" t="s">
        <v>29</v>
      </c>
      <c r="F56" s="35" t="s">
        <v>382</v>
      </c>
      <c r="G56" s="35"/>
      <c r="H56" s="422"/>
      <c r="I56" s="35">
        <v>4</v>
      </c>
      <c r="J56" s="35">
        <v>4</v>
      </c>
      <c r="K56" s="518" t="s">
        <v>433</v>
      </c>
      <c r="L56" s="35" t="s">
        <v>78</v>
      </c>
      <c r="M56" s="32">
        <v>18</v>
      </c>
      <c r="N56" s="35">
        <v>15</v>
      </c>
      <c r="O56" s="666"/>
      <c r="P56" s="35">
        <v>15</v>
      </c>
      <c r="Q56" s="701"/>
      <c r="R56" s="36"/>
      <c r="S56" s="36"/>
      <c r="T56" s="888"/>
      <c r="U56" s="766"/>
      <c r="V56" s="569" t="s">
        <v>226</v>
      </c>
      <c r="W56" s="568" t="s">
        <v>188</v>
      </c>
      <c r="X56" s="567" t="s">
        <v>187</v>
      </c>
      <c r="Y56" s="567" t="s">
        <v>192</v>
      </c>
      <c r="Z56" s="310">
        <v>1</v>
      </c>
      <c r="AA56" s="307" t="s">
        <v>172</v>
      </c>
      <c r="AB56" s="307" t="s">
        <v>187</v>
      </c>
      <c r="AC56" s="307" t="s">
        <v>192</v>
      </c>
      <c r="AD56" s="994"/>
      <c r="AE56" s="995" t="str">
        <f t="shared" ref="AE56:AE60" si="4">IF(AD56="","",+AD56)</f>
        <v/>
      </c>
      <c r="AF56" s="569">
        <v>1</v>
      </c>
      <c r="AG56" s="568" t="s">
        <v>172</v>
      </c>
      <c r="AH56" s="567" t="s">
        <v>187</v>
      </c>
      <c r="AI56" s="567" t="s">
        <v>192</v>
      </c>
      <c r="AJ56" s="310">
        <v>1</v>
      </c>
      <c r="AK56" s="307" t="s">
        <v>172</v>
      </c>
      <c r="AL56" s="307" t="s">
        <v>187</v>
      </c>
      <c r="AM56" s="489" t="s">
        <v>192</v>
      </c>
      <c r="AN56" s="537" t="s">
        <v>450</v>
      </c>
      <c r="AO56" s="430"/>
      <c r="AP56" s="430"/>
      <c r="AQ56" s="430"/>
      <c r="AR56" s="430"/>
      <c r="AS56" s="430"/>
      <c r="AT56" s="430"/>
      <c r="AU56" s="430"/>
      <c r="AV56" s="430"/>
      <c r="AW56" s="430"/>
      <c r="AX56" s="430"/>
      <c r="AY56" s="430"/>
      <c r="AZ56" s="430"/>
      <c r="BA56" s="430"/>
      <c r="BB56" s="430"/>
      <c r="BC56" s="430"/>
      <c r="BD56" s="430"/>
      <c r="BE56" s="430"/>
      <c r="BF56" s="430"/>
      <c r="BG56" s="430"/>
      <c r="BH56" s="430"/>
      <c r="BI56" s="430"/>
      <c r="BJ56" s="430"/>
      <c r="BK56" s="430"/>
      <c r="BL56" s="430"/>
      <c r="BM56" s="430"/>
      <c r="BN56" s="430"/>
      <c r="BO56" s="430"/>
      <c r="BP56" s="430"/>
      <c r="BQ56" s="430"/>
      <c r="BR56" s="430"/>
      <c r="BS56" s="430"/>
      <c r="BT56" s="430"/>
      <c r="BU56" s="430"/>
      <c r="BV56" s="430"/>
      <c r="BW56" s="430"/>
      <c r="BX56" s="430"/>
      <c r="BY56" s="430"/>
      <c r="BZ56" s="430"/>
      <c r="CA56" s="430"/>
      <c r="CB56" s="430"/>
      <c r="CC56" s="430"/>
      <c r="CD56" s="430"/>
      <c r="CE56" s="430"/>
      <c r="CF56" s="430"/>
      <c r="CG56" s="430"/>
      <c r="CH56" s="430"/>
      <c r="CI56" s="430"/>
      <c r="CJ56" s="430"/>
      <c r="CK56" s="430"/>
      <c r="CL56" s="430"/>
      <c r="CM56" s="430"/>
      <c r="CN56" s="430"/>
      <c r="CO56" s="430"/>
      <c r="CP56" s="430"/>
      <c r="CQ56" s="430"/>
      <c r="CR56" s="430"/>
      <c r="CS56" s="430"/>
      <c r="CT56" s="430"/>
      <c r="CU56" s="430"/>
      <c r="CV56" s="430"/>
      <c r="CW56" s="430"/>
      <c r="CX56" s="430"/>
      <c r="CY56" s="430"/>
      <c r="CZ56" s="430"/>
      <c r="DA56" s="430"/>
      <c r="DB56" s="430"/>
      <c r="DC56" s="430"/>
      <c r="DD56" s="430"/>
      <c r="DE56" s="430"/>
      <c r="DF56" s="430"/>
      <c r="DG56" s="430"/>
      <c r="DH56" s="430"/>
      <c r="DI56" s="430"/>
      <c r="DJ56" s="430"/>
      <c r="DK56" s="430"/>
      <c r="DL56" s="430"/>
      <c r="DM56" s="430"/>
      <c r="DN56" s="430"/>
      <c r="DO56" s="430"/>
      <c r="DP56" s="430"/>
      <c r="DQ56" s="430"/>
      <c r="DR56" s="430"/>
      <c r="DS56" s="430"/>
      <c r="DT56" s="430"/>
      <c r="DU56" s="430"/>
      <c r="DV56" s="430"/>
      <c r="DW56" s="430"/>
      <c r="DX56" s="430"/>
      <c r="DY56" s="430"/>
      <c r="DZ56" s="430"/>
      <c r="EA56" s="430"/>
      <c r="EB56" s="430"/>
      <c r="EC56" s="430"/>
      <c r="ED56" s="430"/>
      <c r="EE56" s="430"/>
      <c r="EF56" s="430"/>
      <c r="EG56" s="430"/>
      <c r="EH56" s="430"/>
      <c r="EI56" s="430"/>
      <c r="EJ56" s="430"/>
      <c r="EK56" s="430"/>
      <c r="EL56" s="430"/>
      <c r="EM56" s="430"/>
      <c r="EN56" s="430"/>
      <c r="EO56" s="430"/>
      <c r="EP56" s="430"/>
      <c r="EQ56" s="430"/>
      <c r="ER56" s="430"/>
      <c r="ES56" s="430"/>
      <c r="ET56" s="430"/>
      <c r="EU56" s="430"/>
      <c r="EV56" s="430"/>
      <c r="EW56" s="430"/>
      <c r="EX56" s="430"/>
      <c r="EY56" s="430"/>
      <c r="EZ56" s="430"/>
      <c r="FA56" s="430"/>
      <c r="FB56" s="430"/>
      <c r="FC56" s="430"/>
      <c r="FD56" s="430"/>
      <c r="FE56" s="430"/>
      <c r="FF56" s="430"/>
      <c r="FG56" s="430"/>
      <c r="FH56" s="430"/>
      <c r="FI56" s="430"/>
      <c r="FJ56" s="430"/>
      <c r="FK56" s="430"/>
      <c r="FL56" s="430"/>
      <c r="FM56" s="430"/>
      <c r="FN56" s="430"/>
      <c r="FO56" s="430"/>
      <c r="FP56" s="430"/>
      <c r="FQ56" s="430"/>
      <c r="FR56" s="430"/>
      <c r="FS56" s="430"/>
      <c r="FT56" s="430"/>
      <c r="FU56" s="430"/>
      <c r="FV56" s="430"/>
      <c r="FW56" s="430"/>
      <c r="FX56" s="430"/>
      <c r="FY56" s="430"/>
      <c r="FZ56" s="430"/>
      <c r="GA56" s="430"/>
      <c r="GB56" s="430"/>
      <c r="GC56" s="430"/>
      <c r="GD56" s="430"/>
      <c r="GE56" s="430"/>
      <c r="GF56" s="430"/>
      <c r="GG56" s="430"/>
      <c r="GH56" s="430"/>
      <c r="GI56" s="430"/>
      <c r="GJ56" s="430"/>
      <c r="GK56" s="430"/>
      <c r="GL56" s="430"/>
      <c r="GM56" s="430"/>
      <c r="GN56" s="430"/>
      <c r="GO56" s="430"/>
      <c r="GP56" s="430"/>
      <c r="GQ56" s="430"/>
      <c r="GR56" s="430"/>
      <c r="GS56" s="430"/>
      <c r="GT56" s="430"/>
      <c r="GU56" s="430"/>
      <c r="GV56" s="430"/>
      <c r="GW56" s="430"/>
      <c r="GX56" s="430"/>
      <c r="GY56" s="430"/>
      <c r="GZ56" s="430"/>
      <c r="HA56" s="430"/>
      <c r="HB56" s="430"/>
      <c r="HC56" s="430"/>
      <c r="HD56" s="430"/>
      <c r="HE56" s="430"/>
      <c r="HF56" s="430"/>
      <c r="HG56" s="430"/>
      <c r="HH56" s="430"/>
      <c r="HI56" s="430"/>
      <c r="HJ56" s="430"/>
      <c r="HK56" s="430"/>
      <c r="HL56" s="430"/>
      <c r="HM56" s="430"/>
      <c r="HN56" s="430"/>
      <c r="HO56" s="430"/>
      <c r="HP56" s="430"/>
      <c r="HQ56" s="430"/>
      <c r="HR56" s="430"/>
      <c r="HS56" s="430"/>
    </row>
    <row r="57" spans="1:247" s="431" customFormat="1" ht="41.25" customHeight="1" x14ac:dyDescent="0.25">
      <c r="A57" s="352"/>
      <c r="B57" s="450" t="s">
        <v>214</v>
      </c>
      <c r="C57" s="316" t="s">
        <v>112</v>
      </c>
      <c r="D57" s="317" t="s">
        <v>401</v>
      </c>
      <c r="E57" s="33" t="s">
        <v>29</v>
      </c>
      <c r="F57" s="35"/>
      <c r="G57" s="35" t="s">
        <v>73</v>
      </c>
      <c r="H57" s="422"/>
      <c r="I57" s="35">
        <v>4</v>
      </c>
      <c r="J57" s="35">
        <v>4</v>
      </c>
      <c r="K57" s="518" t="s">
        <v>426</v>
      </c>
      <c r="L57" s="35" t="s">
        <v>78</v>
      </c>
      <c r="M57" s="32">
        <v>23</v>
      </c>
      <c r="N57" s="35">
        <v>15</v>
      </c>
      <c r="O57" s="666"/>
      <c r="P57" s="35">
        <v>15</v>
      </c>
      <c r="Q57" s="701"/>
      <c r="R57" s="36"/>
      <c r="S57" s="36"/>
      <c r="T57" s="888"/>
      <c r="U57" s="766"/>
      <c r="V57" s="569" t="s">
        <v>227</v>
      </c>
      <c r="W57" s="568" t="s">
        <v>188</v>
      </c>
      <c r="X57" s="567" t="s">
        <v>187</v>
      </c>
      <c r="Y57" s="567" t="s">
        <v>195</v>
      </c>
      <c r="Z57" s="310">
        <v>1</v>
      </c>
      <c r="AA57" s="307" t="s">
        <v>172</v>
      </c>
      <c r="AB57" s="307" t="s">
        <v>187</v>
      </c>
      <c r="AC57" s="307" t="s">
        <v>195</v>
      </c>
      <c r="AD57" s="994"/>
      <c r="AE57" s="995" t="str">
        <f t="shared" si="4"/>
        <v/>
      </c>
      <c r="AF57" s="569">
        <v>1</v>
      </c>
      <c r="AG57" s="568" t="s">
        <v>172</v>
      </c>
      <c r="AH57" s="567" t="s">
        <v>190</v>
      </c>
      <c r="AI57" s="567" t="s">
        <v>211</v>
      </c>
      <c r="AJ57" s="310">
        <v>1</v>
      </c>
      <c r="AK57" s="307" t="s">
        <v>172</v>
      </c>
      <c r="AL57" s="307" t="s">
        <v>190</v>
      </c>
      <c r="AM57" s="489" t="s">
        <v>211</v>
      </c>
      <c r="AN57" s="537" t="s">
        <v>451</v>
      </c>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430"/>
      <c r="BR57" s="430"/>
      <c r="BS57" s="430"/>
      <c r="BT57" s="430"/>
      <c r="BU57" s="430"/>
      <c r="BV57" s="430"/>
      <c r="BW57" s="430"/>
      <c r="BX57" s="430"/>
      <c r="BY57" s="430"/>
      <c r="BZ57" s="430"/>
      <c r="CA57" s="430"/>
      <c r="CB57" s="430"/>
      <c r="CC57" s="430"/>
      <c r="CD57" s="430"/>
      <c r="CE57" s="430"/>
      <c r="CF57" s="430"/>
      <c r="CG57" s="430"/>
      <c r="CH57" s="430"/>
      <c r="CI57" s="430"/>
      <c r="CJ57" s="430"/>
      <c r="CK57" s="430"/>
      <c r="CL57" s="430"/>
      <c r="CM57" s="430"/>
      <c r="CN57" s="430"/>
      <c r="CO57" s="430"/>
      <c r="CP57" s="430"/>
      <c r="CQ57" s="430"/>
      <c r="CR57" s="430"/>
      <c r="CS57" s="430"/>
      <c r="CT57" s="430"/>
      <c r="CU57" s="430"/>
      <c r="CV57" s="430"/>
      <c r="CW57" s="430"/>
      <c r="CX57" s="430"/>
      <c r="CY57" s="430"/>
      <c r="CZ57" s="430"/>
      <c r="DA57" s="430"/>
      <c r="DB57" s="430"/>
      <c r="DC57" s="430"/>
      <c r="DD57" s="430"/>
      <c r="DE57" s="430"/>
      <c r="DF57" s="430"/>
      <c r="DG57" s="430"/>
      <c r="DH57" s="430"/>
      <c r="DI57" s="430"/>
      <c r="DJ57" s="430"/>
      <c r="DK57" s="430"/>
      <c r="DL57" s="430"/>
      <c r="DM57" s="430"/>
      <c r="DN57" s="430"/>
      <c r="DO57" s="430"/>
      <c r="DP57" s="430"/>
      <c r="DQ57" s="430"/>
      <c r="DR57" s="430"/>
      <c r="DS57" s="430"/>
      <c r="DT57" s="430"/>
      <c r="DU57" s="430"/>
      <c r="DV57" s="430"/>
      <c r="DW57" s="430"/>
      <c r="DX57" s="430"/>
      <c r="DY57" s="430"/>
      <c r="DZ57" s="430"/>
      <c r="EA57" s="430"/>
      <c r="EB57" s="430"/>
      <c r="EC57" s="430"/>
      <c r="ED57" s="430"/>
      <c r="EE57" s="430"/>
      <c r="EF57" s="430"/>
      <c r="EG57" s="430"/>
      <c r="EH57" s="430"/>
      <c r="EI57" s="430"/>
      <c r="EJ57" s="430"/>
      <c r="EK57" s="430"/>
      <c r="EL57" s="430"/>
      <c r="EM57" s="430"/>
      <c r="EN57" s="430"/>
      <c r="EO57" s="430"/>
      <c r="EP57" s="430"/>
      <c r="EQ57" s="430"/>
      <c r="ER57" s="430"/>
      <c r="ES57" s="430"/>
      <c r="ET57" s="430"/>
      <c r="EU57" s="430"/>
      <c r="EV57" s="430"/>
      <c r="EW57" s="430"/>
      <c r="EX57" s="430"/>
      <c r="EY57" s="430"/>
      <c r="EZ57" s="430"/>
      <c r="FA57" s="430"/>
      <c r="FB57" s="430"/>
      <c r="FC57" s="430"/>
      <c r="FD57" s="430"/>
      <c r="FE57" s="430"/>
      <c r="FF57" s="430"/>
      <c r="FG57" s="430"/>
      <c r="FH57" s="430"/>
      <c r="FI57" s="430"/>
      <c r="FJ57" s="430"/>
      <c r="FK57" s="430"/>
      <c r="FL57" s="430"/>
      <c r="FM57" s="430"/>
      <c r="FN57" s="430"/>
      <c r="FO57" s="430"/>
      <c r="FP57" s="430"/>
      <c r="FQ57" s="430"/>
      <c r="FR57" s="430"/>
      <c r="FS57" s="430"/>
      <c r="FT57" s="430"/>
      <c r="FU57" s="430"/>
      <c r="FV57" s="430"/>
      <c r="FW57" s="430"/>
      <c r="FX57" s="430"/>
      <c r="FY57" s="430"/>
      <c r="FZ57" s="430"/>
      <c r="GA57" s="430"/>
      <c r="GB57" s="430"/>
      <c r="GC57" s="430"/>
      <c r="GD57" s="430"/>
      <c r="GE57" s="430"/>
      <c r="GF57" s="430"/>
      <c r="GG57" s="430"/>
      <c r="GH57" s="430"/>
      <c r="GI57" s="430"/>
      <c r="GJ57" s="430"/>
      <c r="GK57" s="430"/>
      <c r="GL57" s="430"/>
      <c r="GM57" s="430"/>
      <c r="GN57" s="430"/>
      <c r="GO57" s="430"/>
      <c r="GP57" s="430"/>
      <c r="GQ57" s="430"/>
      <c r="GR57" s="430"/>
      <c r="GS57" s="430"/>
      <c r="GT57" s="430"/>
      <c r="GU57" s="430"/>
      <c r="GV57" s="430"/>
      <c r="GW57" s="430"/>
      <c r="GX57" s="430"/>
      <c r="GY57" s="430"/>
      <c r="GZ57" s="430"/>
      <c r="HA57" s="430"/>
      <c r="HB57" s="430"/>
      <c r="HC57" s="430"/>
      <c r="HD57" s="430"/>
      <c r="HE57" s="430"/>
      <c r="HF57" s="430"/>
      <c r="HG57" s="430"/>
      <c r="HH57" s="430"/>
      <c r="HI57" s="430"/>
      <c r="HJ57" s="430"/>
      <c r="HK57" s="430"/>
      <c r="HL57" s="430"/>
      <c r="HM57" s="430"/>
      <c r="HN57" s="430"/>
      <c r="HO57" s="430"/>
      <c r="HP57" s="430"/>
      <c r="HQ57" s="430"/>
      <c r="HR57" s="430"/>
      <c r="HS57" s="430"/>
    </row>
    <row r="58" spans="1:247" s="431" customFormat="1" ht="41.25" customHeight="1" x14ac:dyDescent="0.25">
      <c r="A58" s="449"/>
      <c r="B58" s="450" t="s">
        <v>215</v>
      </c>
      <c r="C58" s="316" t="s">
        <v>113</v>
      </c>
      <c r="D58" s="317" t="s">
        <v>402</v>
      </c>
      <c r="E58" s="33" t="s">
        <v>29</v>
      </c>
      <c r="F58" s="35"/>
      <c r="G58" s="33" t="s">
        <v>73</v>
      </c>
      <c r="H58" s="417"/>
      <c r="I58" s="33">
        <v>4</v>
      </c>
      <c r="J58" s="33">
        <v>4</v>
      </c>
      <c r="K58" s="518" t="s">
        <v>434</v>
      </c>
      <c r="L58" s="33" t="s">
        <v>78</v>
      </c>
      <c r="M58" s="32">
        <v>17</v>
      </c>
      <c r="N58" s="35">
        <v>15</v>
      </c>
      <c r="O58" s="666"/>
      <c r="P58" s="35">
        <v>15</v>
      </c>
      <c r="Q58" s="701"/>
      <c r="R58" s="36"/>
      <c r="S58" s="36"/>
      <c r="T58" s="888"/>
      <c r="U58" s="766"/>
      <c r="V58" s="569" t="s">
        <v>228</v>
      </c>
      <c r="W58" s="568" t="s">
        <v>188</v>
      </c>
      <c r="X58" s="567" t="s">
        <v>187</v>
      </c>
      <c r="Y58" s="567" t="s">
        <v>195</v>
      </c>
      <c r="Z58" s="310">
        <v>1</v>
      </c>
      <c r="AA58" s="307" t="s">
        <v>172</v>
      </c>
      <c r="AB58" s="307" t="s">
        <v>187</v>
      </c>
      <c r="AC58" s="307" t="s">
        <v>195</v>
      </c>
      <c r="AD58" s="994"/>
      <c r="AE58" s="995" t="str">
        <f t="shared" si="4"/>
        <v/>
      </c>
      <c r="AF58" s="569">
        <v>1</v>
      </c>
      <c r="AG58" s="568" t="s">
        <v>172</v>
      </c>
      <c r="AH58" s="567" t="s">
        <v>190</v>
      </c>
      <c r="AI58" s="567" t="s">
        <v>191</v>
      </c>
      <c r="AJ58" s="310">
        <v>1</v>
      </c>
      <c r="AK58" s="307" t="s">
        <v>172</v>
      </c>
      <c r="AL58" s="307" t="s">
        <v>190</v>
      </c>
      <c r="AM58" s="489" t="s">
        <v>191</v>
      </c>
      <c r="AN58" s="537" t="s">
        <v>458</v>
      </c>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0"/>
      <c r="CO58" s="430"/>
      <c r="CP58" s="430"/>
      <c r="CQ58" s="430"/>
      <c r="CR58" s="430"/>
      <c r="CS58" s="430"/>
      <c r="CT58" s="430"/>
      <c r="CU58" s="430"/>
      <c r="CV58" s="430"/>
      <c r="CW58" s="430"/>
      <c r="CX58" s="430"/>
      <c r="CY58" s="430"/>
      <c r="CZ58" s="430"/>
      <c r="DA58" s="430"/>
      <c r="DB58" s="430"/>
      <c r="DC58" s="430"/>
      <c r="DD58" s="430"/>
      <c r="DE58" s="430"/>
      <c r="DF58" s="430"/>
      <c r="DG58" s="430"/>
      <c r="DH58" s="430"/>
      <c r="DI58" s="430"/>
      <c r="DJ58" s="430"/>
      <c r="DK58" s="430"/>
      <c r="DL58" s="430"/>
      <c r="DM58" s="430"/>
      <c r="DN58" s="430"/>
      <c r="DO58" s="430"/>
      <c r="DP58" s="430"/>
      <c r="DQ58" s="430"/>
      <c r="DR58" s="430"/>
      <c r="DS58" s="430"/>
      <c r="DT58" s="430"/>
      <c r="DU58" s="430"/>
      <c r="DV58" s="430"/>
      <c r="DW58" s="430"/>
      <c r="DX58" s="430"/>
      <c r="DY58" s="430"/>
      <c r="DZ58" s="430"/>
      <c r="EA58" s="430"/>
      <c r="EB58" s="430"/>
      <c r="EC58" s="430"/>
      <c r="ED58" s="430"/>
      <c r="EE58" s="430"/>
      <c r="EF58" s="430"/>
      <c r="EG58" s="430"/>
      <c r="EH58" s="430"/>
      <c r="EI58" s="430"/>
      <c r="EJ58" s="430"/>
      <c r="EK58" s="430"/>
      <c r="EL58" s="430"/>
      <c r="EM58" s="430"/>
      <c r="EN58" s="430"/>
      <c r="EO58" s="430"/>
      <c r="EP58" s="430"/>
      <c r="EQ58" s="430"/>
      <c r="ER58" s="430"/>
      <c r="ES58" s="430"/>
      <c r="ET58" s="430"/>
      <c r="EU58" s="430"/>
      <c r="EV58" s="430"/>
      <c r="EW58" s="430"/>
      <c r="EX58" s="430"/>
      <c r="EY58" s="430"/>
      <c r="EZ58" s="430"/>
      <c r="FA58" s="430"/>
      <c r="FB58" s="430"/>
      <c r="FC58" s="430"/>
      <c r="FD58" s="430"/>
      <c r="FE58" s="430"/>
      <c r="FF58" s="430"/>
      <c r="FG58" s="430"/>
      <c r="FH58" s="430"/>
      <c r="FI58" s="430"/>
      <c r="FJ58" s="430"/>
      <c r="FK58" s="430"/>
      <c r="FL58" s="430"/>
      <c r="FM58" s="430"/>
      <c r="FN58" s="430"/>
      <c r="FO58" s="430"/>
      <c r="FP58" s="430"/>
      <c r="FQ58" s="430"/>
      <c r="FR58" s="430"/>
      <c r="FS58" s="430"/>
      <c r="FT58" s="430"/>
      <c r="FU58" s="430"/>
      <c r="FV58" s="430"/>
      <c r="FW58" s="430"/>
      <c r="FX58" s="430"/>
      <c r="FY58" s="430"/>
      <c r="FZ58" s="430"/>
      <c r="GA58" s="430"/>
      <c r="GB58" s="430"/>
      <c r="GC58" s="430"/>
      <c r="GD58" s="430"/>
      <c r="GE58" s="430"/>
      <c r="GF58" s="430"/>
      <c r="GG58" s="430"/>
      <c r="GH58" s="430"/>
      <c r="GI58" s="430"/>
      <c r="GJ58" s="430"/>
      <c r="GK58" s="430"/>
      <c r="GL58" s="430"/>
      <c r="GM58" s="430"/>
      <c r="GN58" s="430"/>
      <c r="GO58" s="430"/>
      <c r="GP58" s="430"/>
      <c r="GQ58" s="430"/>
      <c r="GR58" s="430"/>
      <c r="GS58" s="430"/>
      <c r="GT58" s="430"/>
      <c r="GU58" s="430"/>
      <c r="GV58" s="430"/>
      <c r="GW58" s="430"/>
      <c r="GX58" s="430"/>
      <c r="GY58" s="430"/>
      <c r="GZ58" s="430"/>
      <c r="HA58" s="430"/>
      <c r="HB58" s="430"/>
      <c r="HC58" s="430"/>
      <c r="HD58" s="430"/>
      <c r="HE58" s="430"/>
      <c r="HF58" s="430"/>
      <c r="HG58" s="430"/>
      <c r="HH58" s="430"/>
      <c r="HI58" s="430"/>
      <c r="HJ58" s="430"/>
      <c r="HK58" s="430"/>
      <c r="HL58" s="430"/>
      <c r="HM58" s="430"/>
      <c r="HN58" s="430"/>
      <c r="HO58" s="430"/>
      <c r="HP58" s="430"/>
      <c r="HQ58" s="430"/>
      <c r="HR58" s="430"/>
      <c r="HS58" s="430"/>
    </row>
    <row r="59" spans="1:247" s="431" customFormat="1" ht="41.25" customHeight="1" x14ac:dyDescent="0.25">
      <c r="A59" s="449"/>
      <c r="B59" s="450" t="s">
        <v>275</v>
      </c>
      <c r="C59" s="316" t="s">
        <v>276</v>
      </c>
      <c r="D59" s="317"/>
      <c r="E59" s="33" t="s">
        <v>29</v>
      </c>
      <c r="F59" s="35"/>
      <c r="G59" s="33" t="s">
        <v>73</v>
      </c>
      <c r="H59" s="417"/>
      <c r="I59" s="33">
        <v>4</v>
      </c>
      <c r="J59" s="33">
        <v>4</v>
      </c>
      <c r="K59" s="518" t="s">
        <v>424</v>
      </c>
      <c r="L59" s="33" t="s">
        <v>78</v>
      </c>
      <c r="M59" s="32">
        <v>18</v>
      </c>
      <c r="N59" s="35">
        <v>15</v>
      </c>
      <c r="O59" s="666"/>
      <c r="P59" s="35">
        <v>15</v>
      </c>
      <c r="Q59" s="701"/>
      <c r="R59" s="36"/>
      <c r="S59" s="36"/>
      <c r="T59" s="888"/>
      <c r="U59" s="766"/>
      <c r="V59" s="569" t="s">
        <v>227</v>
      </c>
      <c r="W59" s="568" t="s">
        <v>188</v>
      </c>
      <c r="X59" s="567" t="s">
        <v>187</v>
      </c>
      <c r="Y59" s="567" t="s">
        <v>194</v>
      </c>
      <c r="Z59" s="310">
        <v>1</v>
      </c>
      <c r="AA59" s="307" t="s">
        <v>172</v>
      </c>
      <c r="AB59" s="307" t="s">
        <v>187</v>
      </c>
      <c r="AC59" s="307" t="s">
        <v>195</v>
      </c>
      <c r="AD59" s="994"/>
      <c r="AE59" s="995" t="str">
        <f t="shared" si="4"/>
        <v/>
      </c>
      <c r="AF59" s="569">
        <v>1</v>
      </c>
      <c r="AG59" s="568" t="s">
        <v>172</v>
      </c>
      <c r="AH59" s="567" t="s">
        <v>187</v>
      </c>
      <c r="AI59" s="567" t="s">
        <v>192</v>
      </c>
      <c r="AJ59" s="310">
        <v>1</v>
      </c>
      <c r="AK59" s="307" t="s">
        <v>172</v>
      </c>
      <c r="AL59" s="307" t="s">
        <v>187</v>
      </c>
      <c r="AM59" s="489" t="s">
        <v>192</v>
      </c>
      <c r="AN59" s="537" t="s">
        <v>452</v>
      </c>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0"/>
      <c r="BR59" s="430"/>
      <c r="BS59" s="430"/>
      <c r="BT59" s="430"/>
      <c r="BU59" s="430"/>
      <c r="BV59" s="430"/>
      <c r="BW59" s="430"/>
      <c r="BX59" s="430"/>
      <c r="BY59" s="430"/>
      <c r="BZ59" s="430"/>
      <c r="CA59" s="430"/>
      <c r="CB59" s="430"/>
      <c r="CC59" s="430"/>
      <c r="CD59" s="430"/>
      <c r="CE59" s="430"/>
      <c r="CF59" s="430"/>
      <c r="CG59" s="430"/>
      <c r="CH59" s="430"/>
      <c r="CI59" s="430"/>
      <c r="CJ59" s="430"/>
      <c r="CK59" s="430"/>
      <c r="CL59" s="430"/>
      <c r="CM59" s="430"/>
      <c r="CN59" s="430"/>
      <c r="CO59" s="430"/>
      <c r="CP59" s="430"/>
      <c r="CQ59" s="430"/>
      <c r="CR59" s="430"/>
      <c r="CS59" s="430"/>
      <c r="CT59" s="430"/>
      <c r="CU59" s="430"/>
      <c r="CV59" s="430"/>
      <c r="CW59" s="430"/>
      <c r="CX59" s="430"/>
      <c r="CY59" s="430"/>
      <c r="CZ59" s="430"/>
      <c r="DA59" s="430"/>
      <c r="DB59" s="430"/>
      <c r="DC59" s="430"/>
      <c r="DD59" s="430"/>
      <c r="DE59" s="430"/>
      <c r="DF59" s="430"/>
      <c r="DG59" s="430"/>
      <c r="DH59" s="430"/>
      <c r="DI59" s="430"/>
      <c r="DJ59" s="430"/>
      <c r="DK59" s="430"/>
      <c r="DL59" s="430"/>
      <c r="DM59" s="430"/>
      <c r="DN59" s="430"/>
      <c r="DO59" s="430"/>
      <c r="DP59" s="430"/>
      <c r="DQ59" s="430"/>
      <c r="DR59" s="430"/>
      <c r="DS59" s="430"/>
      <c r="DT59" s="430"/>
      <c r="DU59" s="430"/>
      <c r="DV59" s="430"/>
      <c r="DW59" s="430"/>
      <c r="DX59" s="430"/>
      <c r="DY59" s="430"/>
      <c r="DZ59" s="430"/>
      <c r="EA59" s="430"/>
      <c r="EB59" s="430"/>
      <c r="EC59" s="430"/>
      <c r="ED59" s="430"/>
      <c r="EE59" s="430"/>
      <c r="EF59" s="430"/>
      <c r="EG59" s="430"/>
      <c r="EH59" s="430"/>
      <c r="EI59" s="430"/>
      <c r="EJ59" s="430"/>
      <c r="EK59" s="430"/>
      <c r="EL59" s="430"/>
      <c r="EM59" s="430"/>
      <c r="EN59" s="430"/>
      <c r="EO59" s="430"/>
      <c r="EP59" s="430"/>
      <c r="EQ59" s="430"/>
      <c r="ER59" s="430"/>
      <c r="ES59" s="430"/>
      <c r="ET59" s="430"/>
      <c r="EU59" s="430"/>
      <c r="EV59" s="430"/>
      <c r="EW59" s="430"/>
      <c r="EX59" s="430"/>
      <c r="EY59" s="430"/>
      <c r="EZ59" s="430"/>
      <c r="FA59" s="430"/>
      <c r="FB59" s="430"/>
      <c r="FC59" s="430"/>
      <c r="FD59" s="430"/>
      <c r="FE59" s="430"/>
      <c r="FF59" s="430"/>
      <c r="FG59" s="430"/>
      <c r="FH59" s="430"/>
      <c r="FI59" s="430"/>
      <c r="FJ59" s="430"/>
      <c r="FK59" s="430"/>
      <c r="FL59" s="430"/>
      <c r="FM59" s="430"/>
      <c r="FN59" s="430"/>
      <c r="FO59" s="430"/>
      <c r="FP59" s="430"/>
      <c r="FQ59" s="430"/>
      <c r="FR59" s="430"/>
      <c r="FS59" s="430"/>
      <c r="FT59" s="430"/>
      <c r="FU59" s="430"/>
      <c r="FV59" s="430"/>
      <c r="FW59" s="430"/>
      <c r="FX59" s="430"/>
      <c r="FY59" s="430"/>
      <c r="FZ59" s="430"/>
      <c r="GA59" s="430"/>
      <c r="GB59" s="430"/>
      <c r="GC59" s="430"/>
      <c r="GD59" s="430"/>
      <c r="GE59" s="430"/>
      <c r="GF59" s="430"/>
      <c r="GG59" s="430"/>
      <c r="GH59" s="430"/>
      <c r="GI59" s="430"/>
      <c r="GJ59" s="430"/>
      <c r="GK59" s="430"/>
      <c r="GL59" s="430"/>
      <c r="GM59" s="430"/>
      <c r="GN59" s="430"/>
      <c r="GO59" s="430"/>
      <c r="GP59" s="430"/>
      <c r="GQ59" s="430"/>
      <c r="GR59" s="430"/>
      <c r="GS59" s="430"/>
      <c r="GT59" s="430"/>
      <c r="GU59" s="430"/>
      <c r="GV59" s="430"/>
      <c r="GW59" s="430"/>
      <c r="GX59" s="430"/>
      <c r="GY59" s="430"/>
      <c r="GZ59" s="430"/>
      <c r="HA59" s="430"/>
      <c r="HB59" s="430"/>
      <c r="HC59" s="430"/>
      <c r="HD59" s="430"/>
      <c r="HE59" s="430"/>
      <c r="HF59" s="430"/>
      <c r="HG59" s="430"/>
      <c r="HH59" s="430"/>
      <c r="HI59" s="430"/>
      <c r="HJ59" s="430"/>
      <c r="HK59" s="430"/>
      <c r="HL59" s="430"/>
      <c r="HM59" s="430"/>
      <c r="HN59" s="430"/>
      <c r="HO59" s="430"/>
      <c r="HP59" s="430"/>
      <c r="HQ59" s="430"/>
      <c r="HR59" s="430"/>
      <c r="HS59" s="430"/>
    </row>
    <row r="60" spans="1:247" s="431" customFormat="1" ht="41.25" customHeight="1" x14ac:dyDescent="0.25">
      <c r="A60" s="449"/>
      <c r="B60" s="317" t="s">
        <v>216</v>
      </c>
      <c r="C60" s="316" t="s">
        <v>297</v>
      </c>
      <c r="D60" s="317"/>
      <c r="E60" s="33" t="s">
        <v>29</v>
      </c>
      <c r="F60" s="33"/>
      <c r="G60" s="33" t="s">
        <v>73</v>
      </c>
      <c r="H60" s="417"/>
      <c r="I60" s="33">
        <v>3</v>
      </c>
      <c r="J60" s="33">
        <v>3</v>
      </c>
      <c r="K60" s="518" t="s">
        <v>435</v>
      </c>
      <c r="L60" s="35" t="s">
        <v>78</v>
      </c>
      <c r="M60" s="32">
        <v>23</v>
      </c>
      <c r="N60" s="35"/>
      <c r="O60" s="666"/>
      <c r="P60" s="35">
        <v>24</v>
      </c>
      <c r="Q60" s="701"/>
      <c r="R60" s="36"/>
      <c r="S60" s="36"/>
      <c r="T60" s="888"/>
      <c r="U60" s="766"/>
      <c r="V60" s="569">
        <v>1</v>
      </c>
      <c r="W60" s="568" t="s">
        <v>171</v>
      </c>
      <c r="X60" s="567" t="s">
        <v>187</v>
      </c>
      <c r="Y60" s="567" t="s">
        <v>194</v>
      </c>
      <c r="Z60" s="310">
        <v>1</v>
      </c>
      <c r="AA60" s="307" t="s">
        <v>172</v>
      </c>
      <c r="AB60" s="307" t="s">
        <v>197</v>
      </c>
      <c r="AC60" s="307" t="s">
        <v>194</v>
      </c>
      <c r="AD60" s="994"/>
      <c r="AE60" s="995" t="str">
        <f t="shared" si="4"/>
        <v/>
      </c>
      <c r="AF60" s="569">
        <v>1</v>
      </c>
      <c r="AG60" s="568" t="s">
        <v>172</v>
      </c>
      <c r="AH60" s="567" t="s">
        <v>197</v>
      </c>
      <c r="AI60" s="567" t="s">
        <v>194</v>
      </c>
      <c r="AJ60" s="310">
        <v>1</v>
      </c>
      <c r="AK60" s="307" t="s">
        <v>172</v>
      </c>
      <c r="AL60" s="307" t="s">
        <v>197</v>
      </c>
      <c r="AM60" s="489" t="s">
        <v>194</v>
      </c>
      <c r="AN60" s="537" t="s">
        <v>453</v>
      </c>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0"/>
      <c r="CO60" s="430"/>
      <c r="CP60" s="430"/>
      <c r="CQ60" s="430"/>
      <c r="CR60" s="430"/>
      <c r="CS60" s="430"/>
      <c r="CT60" s="430"/>
      <c r="CU60" s="430"/>
      <c r="CV60" s="430"/>
      <c r="CW60" s="430"/>
      <c r="CX60" s="430"/>
      <c r="CY60" s="430"/>
      <c r="CZ60" s="430"/>
      <c r="DA60" s="430"/>
      <c r="DB60" s="430"/>
      <c r="DC60" s="430"/>
      <c r="DD60" s="430"/>
      <c r="DE60" s="430"/>
      <c r="DF60" s="430"/>
      <c r="DG60" s="430"/>
      <c r="DH60" s="430"/>
      <c r="DI60" s="430"/>
      <c r="DJ60" s="430"/>
      <c r="DK60" s="430"/>
      <c r="DL60" s="430"/>
      <c r="DM60" s="430"/>
      <c r="DN60" s="430"/>
      <c r="DO60" s="430"/>
      <c r="DP60" s="430"/>
      <c r="DQ60" s="430"/>
      <c r="DR60" s="430"/>
      <c r="DS60" s="430"/>
      <c r="DT60" s="430"/>
      <c r="DU60" s="430"/>
      <c r="DV60" s="430"/>
      <c r="DW60" s="430"/>
      <c r="DX60" s="430"/>
      <c r="DY60" s="430"/>
      <c r="DZ60" s="430"/>
      <c r="EA60" s="430"/>
      <c r="EB60" s="430"/>
      <c r="EC60" s="430"/>
      <c r="ED60" s="430"/>
      <c r="EE60" s="430"/>
      <c r="EF60" s="430"/>
      <c r="EG60" s="430"/>
      <c r="EH60" s="430"/>
      <c r="EI60" s="430"/>
      <c r="EJ60" s="430"/>
      <c r="EK60" s="430"/>
      <c r="EL60" s="430"/>
      <c r="EM60" s="430"/>
      <c r="EN60" s="430"/>
      <c r="EO60" s="430"/>
      <c r="EP60" s="430"/>
      <c r="EQ60" s="430"/>
      <c r="ER60" s="430"/>
      <c r="ES60" s="430"/>
      <c r="ET60" s="430"/>
      <c r="EU60" s="430"/>
      <c r="EV60" s="430"/>
      <c r="EW60" s="430"/>
      <c r="EX60" s="430"/>
      <c r="EY60" s="430"/>
      <c r="EZ60" s="430"/>
      <c r="FA60" s="430"/>
      <c r="FB60" s="430"/>
      <c r="FC60" s="430"/>
      <c r="FD60" s="430"/>
      <c r="FE60" s="430"/>
      <c r="FF60" s="430"/>
      <c r="FG60" s="430"/>
      <c r="FH60" s="430"/>
      <c r="FI60" s="430"/>
      <c r="FJ60" s="430"/>
      <c r="FK60" s="430"/>
      <c r="FL60" s="430"/>
      <c r="FM60" s="430"/>
      <c r="FN60" s="430"/>
      <c r="FO60" s="430"/>
      <c r="FP60" s="430"/>
      <c r="FQ60" s="430"/>
      <c r="FR60" s="430"/>
      <c r="FS60" s="430"/>
      <c r="FT60" s="430"/>
      <c r="FU60" s="430"/>
      <c r="FV60" s="430"/>
      <c r="FW60" s="430"/>
      <c r="FX60" s="430"/>
      <c r="FY60" s="430"/>
      <c r="FZ60" s="430"/>
      <c r="GA60" s="430"/>
      <c r="GB60" s="430"/>
      <c r="GC60" s="430"/>
      <c r="GD60" s="430"/>
      <c r="GE60" s="430"/>
      <c r="GF60" s="430"/>
      <c r="GG60" s="430"/>
      <c r="GH60" s="430"/>
      <c r="GI60" s="430"/>
      <c r="GJ60" s="430"/>
      <c r="GK60" s="430"/>
      <c r="GL60" s="430"/>
      <c r="GM60" s="430"/>
      <c r="GN60" s="430"/>
      <c r="GO60" s="430"/>
      <c r="GP60" s="430"/>
      <c r="GQ60" s="430"/>
      <c r="GR60" s="430"/>
      <c r="GS60" s="430"/>
      <c r="GT60" s="430"/>
      <c r="GU60" s="430"/>
      <c r="GV60" s="430"/>
      <c r="GW60" s="430"/>
      <c r="GX60" s="430"/>
      <c r="GY60" s="430"/>
      <c r="GZ60" s="430"/>
      <c r="HA60" s="430"/>
      <c r="HB60" s="430"/>
      <c r="HC60" s="430"/>
      <c r="HD60" s="430"/>
      <c r="HE60" s="430"/>
      <c r="HF60" s="430"/>
      <c r="HG60" s="430"/>
      <c r="HH60" s="430"/>
      <c r="HI60" s="430"/>
      <c r="HJ60" s="430"/>
      <c r="HK60" s="430"/>
      <c r="HL60" s="430"/>
      <c r="HM60" s="430"/>
      <c r="HN60" s="430"/>
      <c r="HO60" s="430"/>
      <c r="HP60" s="430"/>
      <c r="HQ60" s="430"/>
      <c r="HR60" s="430"/>
      <c r="HS60" s="430"/>
    </row>
    <row r="61" spans="1:247" s="378" customFormat="1" ht="36" customHeight="1" x14ac:dyDescent="0.25">
      <c r="A61" s="347" t="s">
        <v>320</v>
      </c>
      <c r="B61" s="347" t="s">
        <v>217</v>
      </c>
      <c r="C61" s="367" t="s">
        <v>342</v>
      </c>
      <c r="D61" s="397"/>
      <c r="E61" s="397" t="s">
        <v>29</v>
      </c>
      <c r="F61" s="397"/>
      <c r="G61" s="370"/>
      <c r="H61" s="371" t="s">
        <v>346</v>
      </c>
      <c r="I61" s="372">
        <v>2</v>
      </c>
      <c r="J61" s="372">
        <v>2</v>
      </c>
      <c r="K61" s="502"/>
      <c r="L61" s="372"/>
      <c r="M61" s="373"/>
      <c r="N61" s="373"/>
      <c r="O61" s="844"/>
      <c r="P61" s="592">
        <v>18</v>
      </c>
      <c r="Q61" s="603"/>
      <c r="R61" s="388"/>
      <c r="S61" s="388"/>
      <c r="T61" s="726"/>
      <c r="U61" s="771"/>
      <c r="V61" s="395"/>
      <c r="W61" s="392"/>
      <c r="X61" s="375"/>
      <c r="Y61" s="376"/>
      <c r="Z61" s="375"/>
      <c r="AA61" s="375"/>
      <c r="AB61" s="375"/>
      <c r="AC61" s="376"/>
      <c r="AD61" s="803"/>
      <c r="AE61" s="827"/>
      <c r="AF61" s="375"/>
      <c r="AG61" s="375"/>
      <c r="AH61" s="375"/>
      <c r="AI61" s="376"/>
      <c r="AJ61" s="375"/>
      <c r="AK61" s="375"/>
      <c r="AL61" s="375"/>
      <c r="AM61" s="459"/>
      <c r="AN61" s="538"/>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7"/>
      <c r="CK61" s="377"/>
      <c r="CL61" s="377"/>
      <c r="CM61" s="377"/>
      <c r="CN61" s="377"/>
      <c r="CO61" s="377"/>
      <c r="CP61" s="377"/>
      <c r="CQ61" s="377"/>
      <c r="CR61" s="377"/>
      <c r="CS61" s="377"/>
      <c r="CT61" s="377"/>
      <c r="CU61" s="377"/>
      <c r="CV61" s="377"/>
      <c r="CW61" s="377"/>
      <c r="CX61" s="377"/>
      <c r="CY61" s="377"/>
      <c r="CZ61" s="377"/>
      <c r="DA61" s="377"/>
      <c r="DB61" s="377"/>
      <c r="DC61" s="377"/>
      <c r="DD61" s="377"/>
      <c r="DE61" s="377"/>
      <c r="DF61" s="377"/>
      <c r="DG61" s="377"/>
      <c r="DH61" s="377"/>
      <c r="DI61" s="377"/>
      <c r="DJ61" s="377"/>
      <c r="DK61" s="377"/>
      <c r="DL61" s="377"/>
      <c r="DM61" s="377"/>
      <c r="DN61" s="377"/>
      <c r="DO61" s="377"/>
      <c r="DP61" s="377"/>
      <c r="DQ61" s="377"/>
      <c r="DR61" s="377"/>
      <c r="DS61" s="377"/>
      <c r="DT61" s="377"/>
      <c r="DU61" s="377"/>
      <c r="DV61" s="377"/>
      <c r="DW61" s="377"/>
      <c r="DX61" s="377"/>
      <c r="DY61" s="377"/>
      <c r="DZ61" s="377"/>
      <c r="EA61" s="377"/>
      <c r="EB61" s="377"/>
      <c r="EC61" s="377"/>
      <c r="ED61" s="377"/>
      <c r="EE61" s="377"/>
      <c r="EF61" s="377"/>
      <c r="EG61" s="377"/>
      <c r="EH61" s="377"/>
      <c r="EI61" s="377"/>
      <c r="EJ61" s="377"/>
      <c r="EK61" s="377"/>
      <c r="EL61" s="377"/>
      <c r="EM61" s="377"/>
      <c r="EN61" s="377"/>
      <c r="EO61" s="377"/>
      <c r="EP61" s="377"/>
      <c r="EQ61" s="377"/>
      <c r="ER61" s="377"/>
      <c r="ES61" s="377"/>
      <c r="ET61" s="377"/>
      <c r="EU61" s="377"/>
      <c r="EV61" s="377"/>
      <c r="EW61" s="377"/>
      <c r="EX61" s="377"/>
      <c r="EY61" s="377"/>
      <c r="EZ61" s="377"/>
      <c r="FA61" s="377"/>
      <c r="FB61" s="377"/>
      <c r="FC61" s="377"/>
      <c r="FD61" s="377"/>
      <c r="FE61" s="377"/>
      <c r="FF61" s="377"/>
      <c r="FG61" s="377"/>
      <c r="FH61" s="377"/>
      <c r="FI61" s="377"/>
      <c r="FJ61" s="377"/>
      <c r="FK61" s="377"/>
      <c r="FL61" s="377"/>
      <c r="FM61" s="377"/>
      <c r="FN61" s="377"/>
      <c r="FO61" s="377"/>
      <c r="FP61" s="377"/>
      <c r="FQ61" s="377"/>
      <c r="FR61" s="377"/>
      <c r="FS61" s="377"/>
      <c r="FT61" s="377"/>
      <c r="FU61" s="377"/>
      <c r="FV61" s="377"/>
      <c r="FW61" s="377"/>
      <c r="FX61" s="377"/>
      <c r="FY61" s="377"/>
      <c r="FZ61" s="377"/>
      <c r="GA61" s="377"/>
      <c r="GB61" s="377"/>
      <c r="GC61" s="377"/>
      <c r="GD61" s="377"/>
      <c r="GE61" s="377"/>
      <c r="GF61" s="377"/>
      <c r="GG61" s="377"/>
      <c r="GH61" s="377"/>
      <c r="GI61" s="377"/>
      <c r="GJ61" s="377"/>
      <c r="GK61" s="377"/>
      <c r="GL61" s="377"/>
      <c r="GM61" s="377"/>
      <c r="GN61" s="377"/>
      <c r="GO61" s="377"/>
      <c r="GP61" s="377"/>
      <c r="GQ61" s="377"/>
      <c r="GR61" s="377"/>
      <c r="GS61" s="377"/>
      <c r="GT61" s="377"/>
      <c r="GU61" s="377"/>
      <c r="GV61" s="377"/>
      <c r="GW61" s="377"/>
      <c r="GX61" s="377"/>
      <c r="GY61" s="377"/>
      <c r="GZ61" s="377"/>
      <c r="HA61" s="377"/>
      <c r="HB61" s="377"/>
      <c r="HC61" s="377"/>
      <c r="HD61" s="377"/>
      <c r="HE61" s="377"/>
      <c r="HF61" s="377"/>
      <c r="HG61" s="377"/>
      <c r="HH61" s="377"/>
      <c r="HI61" s="377"/>
      <c r="HJ61" s="377"/>
      <c r="HK61" s="377"/>
      <c r="HL61" s="377"/>
      <c r="HM61" s="377"/>
      <c r="HN61" s="377"/>
      <c r="HO61" s="377"/>
      <c r="HP61" s="377"/>
      <c r="HQ61" s="377"/>
      <c r="HR61" s="377"/>
      <c r="HS61" s="377"/>
      <c r="HT61" s="377"/>
      <c r="HU61" s="377"/>
      <c r="HV61" s="377"/>
      <c r="HW61" s="377"/>
      <c r="HX61" s="377"/>
      <c r="HY61" s="377"/>
      <c r="HZ61" s="377"/>
      <c r="IA61" s="377"/>
      <c r="IB61" s="377"/>
      <c r="IC61" s="377"/>
      <c r="ID61" s="377"/>
      <c r="IE61" s="377"/>
      <c r="IF61" s="377"/>
      <c r="IG61" s="377"/>
      <c r="IH61" s="377"/>
      <c r="II61" s="377"/>
      <c r="IJ61" s="377"/>
      <c r="IK61" s="377"/>
      <c r="IL61" s="377"/>
    </row>
    <row r="62" spans="1:247" ht="101.25" customHeight="1" x14ac:dyDescent="0.25">
      <c r="A62" s="451"/>
      <c r="B62" s="451" t="s">
        <v>218</v>
      </c>
      <c r="C62" s="452" t="s">
        <v>303</v>
      </c>
      <c r="D62" s="451" t="s">
        <v>343</v>
      </c>
      <c r="E62" s="33" t="s">
        <v>101</v>
      </c>
      <c r="F62" s="35" t="s">
        <v>74</v>
      </c>
      <c r="G62" s="35" t="s">
        <v>72</v>
      </c>
      <c r="H62" s="422"/>
      <c r="I62" s="33" t="s">
        <v>81</v>
      </c>
      <c r="J62" s="33" t="s">
        <v>81</v>
      </c>
      <c r="K62" s="501" t="s">
        <v>340</v>
      </c>
      <c r="L62" s="501">
        <v>12</v>
      </c>
      <c r="M62" s="34">
        <v>1</v>
      </c>
      <c r="N62" s="35"/>
      <c r="O62" s="666"/>
      <c r="P62" s="318">
        <v>18</v>
      </c>
      <c r="Q62" s="850"/>
      <c r="R62" s="36"/>
      <c r="S62" s="36"/>
      <c r="T62" s="888"/>
      <c r="U62" s="889"/>
      <c r="V62" s="569">
        <v>1</v>
      </c>
      <c r="W62" s="568" t="s">
        <v>171</v>
      </c>
      <c r="X62" s="567" t="s">
        <v>419</v>
      </c>
      <c r="Y62" s="567" t="s">
        <v>192</v>
      </c>
      <c r="Z62" s="310">
        <v>1</v>
      </c>
      <c r="AA62" s="307" t="s">
        <v>172</v>
      </c>
      <c r="AB62" s="307" t="s">
        <v>187</v>
      </c>
      <c r="AC62" s="307" t="s">
        <v>194</v>
      </c>
      <c r="AD62" s="994"/>
      <c r="AE62" s="995" t="str">
        <f t="shared" ref="AE62:AE64" si="5">IF(AD62="","",+AD62)</f>
        <v/>
      </c>
      <c r="AF62" s="569">
        <v>1</v>
      </c>
      <c r="AG62" s="568" t="s">
        <v>172</v>
      </c>
      <c r="AH62" s="567" t="s">
        <v>190</v>
      </c>
      <c r="AI62" s="567" t="s">
        <v>270</v>
      </c>
      <c r="AJ62" s="310">
        <v>1</v>
      </c>
      <c r="AK62" s="307" t="s">
        <v>172</v>
      </c>
      <c r="AL62" s="307" t="s">
        <v>190</v>
      </c>
      <c r="AM62" s="489" t="s">
        <v>270</v>
      </c>
      <c r="AN62" s="537" t="s">
        <v>480</v>
      </c>
    </row>
    <row r="63" spans="1:247" ht="69.75" customHeight="1" x14ac:dyDescent="0.25">
      <c r="A63" s="451"/>
      <c r="B63" s="451" t="s">
        <v>219</v>
      </c>
      <c r="C63" s="452" t="s">
        <v>304</v>
      </c>
      <c r="D63" s="451" t="s">
        <v>344</v>
      </c>
      <c r="E63" s="33" t="s">
        <v>101</v>
      </c>
      <c r="F63" s="35" t="s">
        <v>74</v>
      </c>
      <c r="G63" s="35" t="s">
        <v>72</v>
      </c>
      <c r="H63" s="422"/>
      <c r="I63" s="33" t="s">
        <v>81</v>
      </c>
      <c r="J63" s="33" t="s">
        <v>81</v>
      </c>
      <c r="K63" s="501" t="s">
        <v>341</v>
      </c>
      <c r="L63" s="501">
        <v>11</v>
      </c>
      <c r="M63" s="34">
        <v>20</v>
      </c>
      <c r="N63" s="35"/>
      <c r="O63" s="666"/>
      <c r="P63" s="318">
        <v>18</v>
      </c>
      <c r="Q63" s="850"/>
      <c r="R63" s="36"/>
      <c r="S63" s="36"/>
      <c r="T63" s="888"/>
      <c r="U63" s="890"/>
      <c r="V63" s="569">
        <v>1</v>
      </c>
      <c r="W63" s="568" t="s">
        <v>171</v>
      </c>
      <c r="X63" s="567" t="s">
        <v>182</v>
      </c>
      <c r="Y63" s="567"/>
      <c r="Z63" s="310">
        <v>1</v>
      </c>
      <c r="AA63" s="307" t="s">
        <v>172</v>
      </c>
      <c r="AB63" s="307" t="s">
        <v>187</v>
      </c>
      <c r="AC63" s="307" t="s">
        <v>194</v>
      </c>
      <c r="AD63" s="994"/>
      <c r="AE63" s="995" t="str">
        <f t="shared" si="5"/>
        <v/>
      </c>
      <c r="AF63" s="569">
        <v>1</v>
      </c>
      <c r="AG63" s="568" t="s">
        <v>172</v>
      </c>
      <c r="AH63" s="567" t="s">
        <v>187</v>
      </c>
      <c r="AI63" s="567" t="s">
        <v>194</v>
      </c>
      <c r="AJ63" s="310">
        <v>1</v>
      </c>
      <c r="AK63" s="307" t="s">
        <v>172</v>
      </c>
      <c r="AL63" s="307" t="s">
        <v>187</v>
      </c>
      <c r="AM63" s="489" t="s">
        <v>194</v>
      </c>
      <c r="AN63" s="537" t="s">
        <v>479</v>
      </c>
    </row>
    <row r="64" spans="1:247" ht="88.5" customHeight="1" x14ac:dyDescent="0.25">
      <c r="A64" s="451"/>
      <c r="B64" s="451" t="s">
        <v>220</v>
      </c>
      <c r="C64" s="452" t="s">
        <v>305</v>
      </c>
      <c r="D64" s="451" t="s">
        <v>345</v>
      </c>
      <c r="E64" s="33" t="s">
        <v>101</v>
      </c>
      <c r="F64" s="35" t="s">
        <v>74</v>
      </c>
      <c r="G64" s="33" t="s">
        <v>72</v>
      </c>
      <c r="H64" s="417"/>
      <c r="I64" s="33" t="s">
        <v>81</v>
      </c>
      <c r="J64" s="33" t="s">
        <v>81</v>
      </c>
      <c r="K64" s="501" t="s">
        <v>493</v>
      </c>
      <c r="L64" s="501">
        <v>14</v>
      </c>
      <c r="M64" s="34">
        <v>2</v>
      </c>
      <c r="N64" s="35"/>
      <c r="O64" s="666"/>
      <c r="P64" s="318">
        <v>18</v>
      </c>
      <c r="Q64" s="850"/>
      <c r="R64" s="36"/>
      <c r="S64" s="36"/>
      <c r="T64" s="892"/>
      <c r="U64" s="893"/>
      <c r="V64" s="569">
        <v>1</v>
      </c>
      <c r="W64" s="568" t="s">
        <v>171</v>
      </c>
      <c r="X64" s="567" t="s">
        <v>182</v>
      </c>
      <c r="Y64" s="567"/>
      <c r="Z64" s="310">
        <v>1</v>
      </c>
      <c r="AA64" s="307" t="s">
        <v>172</v>
      </c>
      <c r="AB64" s="307" t="s">
        <v>187</v>
      </c>
      <c r="AC64" s="307" t="s">
        <v>194</v>
      </c>
      <c r="AD64" s="994"/>
      <c r="AE64" s="995" t="str">
        <f t="shared" si="5"/>
        <v/>
      </c>
      <c r="AF64" s="569">
        <v>1</v>
      </c>
      <c r="AG64" s="568" t="s">
        <v>172</v>
      </c>
      <c r="AH64" s="567" t="s">
        <v>187</v>
      </c>
      <c r="AI64" s="567" t="s">
        <v>194</v>
      </c>
      <c r="AJ64" s="310">
        <v>1</v>
      </c>
      <c r="AK64" s="307" t="s">
        <v>172</v>
      </c>
      <c r="AL64" s="307" t="s">
        <v>187</v>
      </c>
      <c r="AM64" s="489" t="s">
        <v>194</v>
      </c>
      <c r="AN64" s="537" t="s">
        <v>479</v>
      </c>
    </row>
    <row r="65" spans="1:247" s="378" customFormat="1" ht="36" customHeight="1" x14ac:dyDescent="0.25">
      <c r="A65" s="347" t="s">
        <v>489</v>
      </c>
      <c r="B65" s="347" t="s">
        <v>488</v>
      </c>
      <c r="C65" s="402" t="s">
        <v>347</v>
      </c>
      <c r="D65" s="372" t="s">
        <v>490</v>
      </c>
      <c r="E65" s="397" t="s">
        <v>29</v>
      </c>
      <c r="F65" s="402" t="s">
        <v>348</v>
      </c>
      <c r="G65" s="370"/>
      <c r="H65" s="371" t="s">
        <v>346</v>
      </c>
      <c r="I65" s="372">
        <v>2</v>
      </c>
      <c r="J65" s="372">
        <v>2</v>
      </c>
      <c r="K65" s="502"/>
      <c r="L65" s="372"/>
      <c r="M65" s="453">
        <v>23</v>
      </c>
      <c r="N65" s="373">
        <v>15</v>
      </c>
      <c r="O65" s="844"/>
      <c r="P65" s="374"/>
      <c r="Q65" s="601"/>
      <c r="R65" s="388"/>
      <c r="S65" s="388"/>
      <c r="T65" s="726"/>
      <c r="U65" s="771"/>
      <c r="V65" s="395"/>
      <c r="W65" s="392"/>
      <c r="X65" s="375"/>
      <c r="Y65" s="376"/>
      <c r="Z65" s="375"/>
      <c r="AA65" s="375"/>
      <c r="AB65" s="375"/>
      <c r="AC65" s="376"/>
      <c r="AD65" s="803"/>
      <c r="AE65" s="827"/>
      <c r="AF65" s="375"/>
      <c r="AG65" s="375"/>
      <c r="AH65" s="375"/>
      <c r="AI65" s="376"/>
      <c r="AJ65" s="375"/>
      <c r="AK65" s="375"/>
      <c r="AL65" s="375"/>
      <c r="AM65" s="459"/>
      <c r="AN65" s="538"/>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7"/>
      <c r="CH65" s="377"/>
      <c r="CI65" s="377"/>
      <c r="CJ65" s="377"/>
      <c r="CK65" s="377"/>
      <c r="CL65" s="377"/>
      <c r="CM65" s="377"/>
      <c r="CN65" s="377"/>
      <c r="CO65" s="377"/>
      <c r="CP65" s="377"/>
      <c r="CQ65" s="377"/>
      <c r="CR65" s="377"/>
      <c r="CS65" s="377"/>
      <c r="CT65" s="377"/>
      <c r="CU65" s="377"/>
      <c r="CV65" s="377"/>
      <c r="CW65" s="377"/>
      <c r="CX65" s="377"/>
      <c r="CY65" s="377"/>
      <c r="CZ65" s="377"/>
      <c r="DA65" s="377"/>
      <c r="DB65" s="377"/>
      <c r="DC65" s="377"/>
      <c r="DD65" s="377"/>
      <c r="DE65" s="377"/>
      <c r="DF65" s="377"/>
      <c r="DG65" s="377"/>
      <c r="DH65" s="377"/>
      <c r="DI65" s="377"/>
      <c r="DJ65" s="377"/>
      <c r="DK65" s="377"/>
      <c r="DL65" s="377"/>
      <c r="DM65" s="377"/>
      <c r="DN65" s="377"/>
      <c r="DO65" s="377"/>
      <c r="DP65" s="377"/>
      <c r="DQ65" s="377"/>
      <c r="DR65" s="377"/>
      <c r="DS65" s="377"/>
      <c r="DT65" s="377"/>
      <c r="DU65" s="377"/>
      <c r="DV65" s="377"/>
      <c r="DW65" s="377"/>
      <c r="DX65" s="377"/>
      <c r="DY65" s="377"/>
      <c r="DZ65" s="377"/>
      <c r="EA65" s="377"/>
      <c r="EB65" s="377"/>
      <c r="EC65" s="377"/>
      <c r="ED65" s="377"/>
      <c r="EE65" s="377"/>
      <c r="EF65" s="377"/>
      <c r="EG65" s="377"/>
      <c r="EH65" s="377"/>
      <c r="EI65" s="377"/>
      <c r="EJ65" s="377"/>
      <c r="EK65" s="377"/>
      <c r="EL65" s="377"/>
      <c r="EM65" s="377"/>
      <c r="EN65" s="377"/>
      <c r="EO65" s="377"/>
      <c r="EP65" s="377"/>
      <c r="EQ65" s="377"/>
      <c r="ER65" s="377"/>
      <c r="ES65" s="377"/>
      <c r="ET65" s="377"/>
      <c r="EU65" s="377"/>
      <c r="EV65" s="377"/>
      <c r="EW65" s="377"/>
      <c r="EX65" s="377"/>
      <c r="EY65" s="377"/>
      <c r="EZ65" s="377"/>
      <c r="FA65" s="377"/>
      <c r="FB65" s="377"/>
      <c r="FC65" s="377"/>
      <c r="FD65" s="377"/>
      <c r="FE65" s="377"/>
      <c r="FF65" s="377"/>
      <c r="FG65" s="377"/>
      <c r="FH65" s="377"/>
      <c r="FI65" s="377"/>
      <c r="FJ65" s="377"/>
      <c r="FK65" s="377"/>
      <c r="FL65" s="377"/>
      <c r="FM65" s="377"/>
      <c r="FN65" s="377"/>
      <c r="FO65" s="377"/>
      <c r="FP65" s="377"/>
      <c r="FQ65" s="377"/>
      <c r="FR65" s="377"/>
      <c r="FS65" s="377"/>
      <c r="FT65" s="377"/>
      <c r="FU65" s="377"/>
      <c r="FV65" s="377"/>
      <c r="FW65" s="377"/>
      <c r="FX65" s="377"/>
      <c r="FY65" s="377"/>
      <c r="FZ65" s="377"/>
      <c r="GA65" s="377"/>
      <c r="GB65" s="377"/>
      <c r="GC65" s="377"/>
      <c r="GD65" s="377"/>
      <c r="GE65" s="377"/>
      <c r="GF65" s="377"/>
      <c r="GG65" s="377"/>
      <c r="GH65" s="377"/>
      <c r="GI65" s="377"/>
      <c r="GJ65" s="377"/>
      <c r="GK65" s="377"/>
      <c r="GL65" s="377"/>
      <c r="GM65" s="377"/>
      <c r="GN65" s="377"/>
      <c r="GO65" s="377"/>
      <c r="GP65" s="377"/>
      <c r="GQ65" s="377"/>
      <c r="GR65" s="377"/>
      <c r="GS65" s="377"/>
      <c r="GT65" s="377"/>
      <c r="GU65" s="377"/>
      <c r="GV65" s="377"/>
      <c r="GW65" s="377"/>
      <c r="GX65" s="377"/>
      <c r="GY65" s="377"/>
      <c r="GZ65" s="377"/>
      <c r="HA65" s="377"/>
      <c r="HB65" s="377"/>
      <c r="HC65" s="377"/>
      <c r="HD65" s="377"/>
      <c r="HE65" s="377"/>
      <c r="HF65" s="377"/>
      <c r="HG65" s="377"/>
      <c r="HH65" s="377"/>
      <c r="HI65" s="377"/>
      <c r="HJ65" s="377"/>
      <c r="HK65" s="377"/>
      <c r="HL65" s="377"/>
      <c r="HM65" s="377"/>
      <c r="HN65" s="377"/>
      <c r="HO65" s="377"/>
      <c r="HP65" s="377"/>
      <c r="HQ65" s="377"/>
      <c r="HR65" s="377"/>
      <c r="HS65" s="377"/>
      <c r="HT65" s="377"/>
      <c r="HU65" s="377"/>
      <c r="HV65" s="377"/>
      <c r="HW65" s="377"/>
      <c r="HX65" s="377"/>
      <c r="HY65" s="377"/>
      <c r="HZ65" s="377"/>
      <c r="IA65" s="377"/>
      <c r="IB65" s="377"/>
      <c r="IC65" s="377"/>
      <c r="ID65" s="377"/>
      <c r="IE65" s="377"/>
      <c r="IF65" s="377"/>
      <c r="IG65" s="377"/>
      <c r="IH65" s="377"/>
      <c r="II65" s="377"/>
      <c r="IJ65" s="377"/>
      <c r="IK65" s="377"/>
      <c r="IL65" s="377"/>
    </row>
    <row r="66" spans="1:247" s="365" customFormat="1" ht="30.75" customHeight="1" x14ac:dyDescent="0.25">
      <c r="A66" s="345" t="s">
        <v>350</v>
      </c>
      <c r="B66" s="345" t="s">
        <v>223</v>
      </c>
      <c r="C66" s="379" t="s">
        <v>351</v>
      </c>
      <c r="D66" s="462" t="s">
        <v>405</v>
      </c>
      <c r="E66" s="339"/>
      <c r="F66" s="339"/>
      <c r="G66" s="380" t="s">
        <v>73</v>
      </c>
      <c r="H66" s="420"/>
      <c r="I66" s="429">
        <f>+I67+I68+I$55</f>
        <v>30</v>
      </c>
      <c r="J66" s="429">
        <f>+J67+J68+J$55</f>
        <v>30</v>
      </c>
      <c r="K66" s="498"/>
      <c r="L66" s="382"/>
      <c r="M66" s="383"/>
      <c r="N66" s="383"/>
      <c r="O66" s="845"/>
      <c r="P66" s="384"/>
      <c r="Q66" s="602"/>
      <c r="R66" s="389"/>
      <c r="S66" s="389"/>
      <c r="T66" s="728"/>
      <c r="U66" s="770"/>
      <c r="V66" s="396"/>
      <c r="W66" s="385"/>
      <c r="X66" s="384"/>
      <c r="Y66" s="384"/>
      <c r="Z66" s="384"/>
      <c r="AA66" s="384"/>
      <c r="AB66" s="384"/>
      <c r="AC66" s="384"/>
      <c r="AD66" s="807"/>
      <c r="AE66" s="826"/>
      <c r="AF66" s="384"/>
      <c r="AG66" s="384"/>
      <c r="AH66" s="384"/>
      <c r="AI66" s="384"/>
      <c r="AJ66" s="384"/>
      <c r="AK66" s="384"/>
      <c r="AL66" s="384"/>
      <c r="AM66" s="474"/>
      <c r="AN66" s="539"/>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row>
    <row r="67" spans="1:247" ht="32.25" customHeight="1" x14ac:dyDescent="0.25">
      <c r="A67" s="350"/>
      <c r="B67" s="273" t="s">
        <v>224</v>
      </c>
      <c r="C67" s="296" t="s">
        <v>114</v>
      </c>
      <c r="D67" s="317" t="s">
        <v>403</v>
      </c>
      <c r="E67" s="33" t="s">
        <v>116</v>
      </c>
      <c r="F67" s="33"/>
      <c r="G67" s="33" t="s">
        <v>73</v>
      </c>
      <c r="H67" s="417"/>
      <c r="I67" s="33" t="s">
        <v>80</v>
      </c>
      <c r="J67" s="33" t="s">
        <v>80</v>
      </c>
      <c r="K67" s="519" t="s">
        <v>421</v>
      </c>
      <c r="L67" s="35" t="s">
        <v>78</v>
      </c>
      <c r="M67" s="34">
        <v>18</v>
      </c>
      <c r="N67" s="35">
        <v>15</v>
      </c>
      <c r="O67" s="666"/>
      <c r="P67" s="35">
        <v>15</v>
      </c>
      <c r="Q67" s="701"/>
      <c r="R67" s="36"/>
      <c r="S67" s="36"/>
      <c r="T67" s="888"/>
      <c r="U67" s="766"/>
      <c r="V67" s="569" t="s">
        <v>193</v>
      </c>
      <c r="W67" s="568" t="s">
        <v>188</v>
      </c>
      <c r="X67" s="567" t="s">
        <v>187</v>
      </c>
      <c r="Y67" s="567" t="s">
        <v>195</v>
      </c>
      <c r="Z67" s="310">
        <v>1</v>
      </c>
      <c r="AA67" s="307" t="s">
        <v>172</v>
      </c>
      <c r="AB67" s="307" t="s">
        <v>187</v>
      </c>
      <c r="AC67" s="307" t="s">
        <v>195</v>
      </c>
      <c r="AD67" s="994"/>
      <c r="AE67" s="995" t="str">
        <f t="shared" ref="AE67:AE68" si="6">IF(AD67="","",+AD67)</f>
        <v/>
      </c>
      <c r="AF67" s="569">
        <v>1</v>
      </c>
      <c r="AG67" s="568" t="s">
        <v>172</v>
      </c>
      <c r="AH67" s="567" t="s">
        <v>190</v>
      </c>
      <c r="AI67" s="567" t="s">
        <v>191</v>
      </c>
      <c r="AJ67" s="310">
        <v>1</v>
      </c>
      <c r="AK67" s="307" t="s">
        <v>172</v>
      </c>
      <c r="AL67" s="307" t="s">
        <v>190</v>
      </c>
      <c r="AM67" s="489" t="s">
        <v>191</v>
      </c>
      <c r="AN67" s="537" t="s">
        <v>454</v>
      </c>
    </row>
    <row r="68" spans="1:247" ht="32.25" customHeight="1" x14ac:dyDescent="0.25">
      <c r="A68" s="351"/>
      <c r="B68" s="273" t="s">
        <v>225</v>
      </c>
      <c r="C68" s="296" t="s">
        <v>115</v>
      </c>
      <c r="D68" s="400"/>
      <c r="E68" s="273" t="s">
        <v>116</v>
      </c>
      <c r="F68" s="273"/>
      <c r="G68" s="273" t="s">
        <v>73</v>
      </c>
      <c r="H68" s="423"/>
      <c r="I68" s="273" t="s">
        <v>77</v>
      </c>
      <c r="J68" s="273" t="s">
        <v>77</v>
      </c>
      <c r="K68" s="519" t="s">
        <v>424</v>
      </c>
      <c r="L68" s="274" t="s">
        <v>78</v>
      </c>
      <c r="M68" s="292">
        <v>18</v>
      </c>
      <c r="N68" s="274">
        <v>12</v>
      </c>
      <c r="O68" s="649"/>
      <c r="P68" s="274">
        <v>12</v>
      </c>
      <c r="Q68" s="848"/>
      <c r="R68" s="275"/>
      <c r="S68" s="275"/>
      <c r="T68" s="888"/>
      <c r="U68" s="766"/>
      <c r="V68" s="569" t="s">
        <v>264</v>
      </c>
      <c r="W68" s="568" t="s">
        <v>171</v>
      </c>
      <c r="X68" s="567" t="s">
        <v>420</v>
      </c>
      <c r="Y68" s="567" t="s">
        <v>212</v>
      </c>
      <c r="Z68" s="310">
        <v>1</v>
      </c>
      <c r="AA68" s="307" t="s">
        <v>172</v>
      </c>
      <c r="AB68" s="307" t="s">
        <v>187</v>
      </c>
      <c r="AC68" s="307" t="s">
        <v>194</v>
      </c>
      <c r="AD68" s="994"/>
      <c r="AE68" s="995" t="str">
        <f t="shared" si="6"/>
        <v/>
      </c>
      <c r="AF68" s="569">
        <v>1</v>
      </c>
      <c r="AG68" s="568" t="s">
        <v>172</v>
      </c>
      <c r="AH68" s="567" t="s">
        <v>190</v>
      </c>
      <c r="AI68" s="567" t="s">
        <v>211</v>
      </c>
      <c r="AJ68" s="310">
        <v>1</v>
      </c>
      <c r="AK68" s="307" t="s">
        <v>172</v>
      </c>
      <c r="AL68" s="307" t="s">
        <v>190</v>
      </c>
      <c r="AM68" s="489" t="s">
        <v>211</v>
      </c>
      <c r="AN68" s="537" t="s">
        <v>455</v>
      </c>
    </row>
    <row r="69" spans="1:247" s="365" customFormat="1" ht="30.75" customHeight="1" x14ac:dyDescent="0.25">
      <c r="A69" s="345" t="s">
        <v>349</v>
      </c>
      <c r="B69" s="345" t="s">
        <v>221</v>
      </c>
      <c r="C69" s="379" t="s">
        <v>352</v>
      </c>
      <c r="D69" s="462" t="s">
        <v>404</v>
      </c>
      <c r="E69" s="339"/>
      <c r="F69" s="339" t="s">
        <v>71</v>
      </c>
      <c r="G69" s="380" t="s">
        <v>72</v>
      </c>
      <c r="H69" s="420"/>
      <c r="I69" s="429">
        <f>+I70+I71+I$55</f>
        <v>30</v>
      </c>
      <c r="J69" s="429">
        <f>+J70+J71+J$55</f>
        <v>30</v>
      </c>
      <c r="K69" s="498"/>
      <c r="L69" s="382"/>
      <c r="M69" s="383"/>
      <c r="N69" s="383"/>
      <c r="O69" s="845"/>
      <c r="P69" s="384"/>
      <c r="Q69" s="602"/>
      <c r="R69" s="389"/>
      <c r="S69" s="389"/>
      <c r="T69" s="728"/>
      <c r="U69" s="770"/>
      <c r="V69" s="396"/>
      <c r="W69" s="385"/>
      <c r="X69" s="384"/>
      <c r="Y69" s="384"/>
      <c r="Z69" s="384"/>
      <c r="AA69" s="384"/>
      <c r="AB69" s="384"/>
      <c r="AC69" s="384"/>
      <c r="AD69" s="807"/>
      <c r="AE69" s="826"/>
      <c r="AF69" s="384"/>
      <c r="AG69" s="384"/>
      <c r="AH69" s="384"/>
      <c r="AI69" s="384"/>
      <c r="AJ69" s="384"/>
      <c r="AK69" s="384"/>
      <c r="AL69" s="384"/>
      <c r="AM69" s="474"/>
      <c r="AN69" s="539"/>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row>
    <row r="70" spans="1:247" ht="30.75" customHeight="1" x14ac:dyDescent="0.25">
      <c r="A70" s="349"/>
      <c r="B70" s="273" t="s">
        <v>222</v>
      </c>
      <c r="C70" s="316" t="s">
        <v>306</v>
      </c>
      <c r="D70" s="317" t="s">
        <v>406</v>
      </c>
      <c r="E70" s="33" t="s">
        <v>116</v>
      </c>
      <c r="F70" s="35" t="s">
        <v>387</v>
      </c>
      <c r="G70" s="33" t="s">
        <v>72</v>
      </c>
      <c r="H70" s="417"/>
      <c r="I70" s="33" t="s">
        <v>80</v>
      </c>
      <c r="J70" s="33" t="s">
        <v>80</v>
      </c>
      <c r="K70" s="520" t="s">
        <v>436</v>
      </c>
      <c r="L70" s="33" t="s">
        <v>79</v>
      </c>
      <c r="M70" s="582">
        <v>5</v>
      </c>
      <c r="N70" s="35">
        <v>24</v>
      </c>
      <c r="O70" s="666"/>
      <c r="P70" s="35"/>
      <c r="Q70" s="701"/>
      <c r="R70" s="36"/>
      <c r="S70" s="36"/>
      <c r="T70" s="888"/>
      <c r="U70" s="889"/>
      <c r="V70" s="569">
        <v>1</v>
      </c>
      <c r="W70" s="568" t="s">
        <v>172</v>
      </c>
      <c r="X70" s="567" t="s">
        <v>187</v>
      </c>
      <c r="Y70" s="567" t="s">
        <v>263</v>
      </c>
      <c r="Z70" s="310">
        <v>1</v>
      </c>
      <c r="AA70" s="307" t="s">
        <v>172</v>
      </c>
      <c r="AB70" s="307" t="s">
        <v>187</v>
      </c>
      <c r="AC70" s="307" t="s">
        <v>263</v>
      </c>
      <c r="AD70" s="994"/>
      <c r="AE70" s="995" t="str">
        <f t="shared" ref="AE70:AE71" si="7">IF(AD70="","",+AD70)</f>
        <v/>
      </c>
      <c r="AF70" s="569">
        <v>1</v>
      </c>
      <c r="AG70" s="568" t="s">
        <v>172</v>
      </c>
      <c r="AH70" s="567" t="s">
        <v>187</v>
      </c>
      <c r="AI70" s="567" t="s">
        <v>263</v>
      </c>
      <c r="AJ70" s="310">
        <v>1</v>
      </c>
      <c r="AK70" s="307" t="s">
        <v>172</v>
      </c>
      <c r="AL70" s="307" t="s">
        <v>187</v>
      </c>
      <c r="AM70" s="489" t="s">
        <v>263</v>
      </c>
      <c r="AN70" s="537" t="s">
        <v>456</v>
      </c>
    </row>
    <row r="71" spans="1:247" ht="30.75" customHeight="1" x14ac:dyDescent="0.25">
      <c r="A71" s="349"/>
      <c r="B71" s="273" t="s">
        <v>353</v>
      </c>
      <c r="C71" s="316" t="s">
        <v>486</v>
      </c>
      <c r="D71" s="440" t="s">
        <v>407</v>
      </c>
      <c r="E71" s="228" t="s">
        <v>116</v>
      </c>
      <c r="F71" s="35" t="s">
        <v>389</v>
      </c>
      <c r="G71" s="228" t="s">
        <v>72</v>
      </c>
      <c r="H71" s="421"/>
      <c r="I71" s="228" t="s">
        <v>77</v>
      </c>
      <c r="J71" s="228" t="s">
        <v>77</v>
      </c>
      <c r="K71" s="521" t="s">
        <v>385</v>
      </c>
      <c r="L71" s="580">
        <v>80</v>
      </c>
      <c r="M71" s="583">
        <v>5</v>
      </c>
      <c r="N71" s="581"/>
      <c r="O71" s="847"/>
      <c r="P71" s="193">
        <v>12</v>
      </c>
      <c r="Q71" s="849"/>
      <c r="R71" s="390"/>
      <c r="S71" s="390"/>
      <c r="T71" s="888"/>
      <c r="U71" s="890"/>
      <c r="V71" s="569">
        <v>1</v>
      </c>
      <c r="W71" s="568" t="s">
        <v>171</v>
      </c>
      <c r="X71" s="567"/>
      <c r="Y71" s="567"/>
      <c r="Z71" s="309">
        <v>1</v>
      </c>
      <c r="AA71" s="307" t="s">
        <v>172</v>
      </c>
      <c r="AB71" s="307" t="s">
        <v>271</v>
      </c>
      <c r="AC71" s="307"/>
      <c r="AD71" s="994"/>
      <c r="AE71" s="995" t="str">
        <f t="shared" si="7"/>
        <v/>
      </c>
      <c r="AF71" s="569">
        <v>1</v>
      </c>
      <c r="AG71" s="568" t="s">
        <v>172</v>
      </c>
      <c r="AH71" s="567" t="s">
        <v>187</v>
      </c>
      <c r="AI71" s="567" t="s">
        <v>192</v>
      </c>
      <c r="AJ71" s="309">
        <v>1</v>
      </c>
      <c r="AK71" s="307" t="s">
        <v>172</v>
      </c>
      <c r="AL71" s="307" t="s">
        <v>187</v>
      </c>
      <c r="AM71" s="489" t="s">
        <v>192</v>
      </c>
      <c r="AN71" s="537" t="s">
        <v>457</v>
      </c>
    </row>
    <row r="72" spans="1:247" s="365" customFormat="1" ht="30.75" customHeight="1" x14ac:dyDescent="0.25">
      <c r="A72" s="455"/>
      <c r="B72" s="455"/>
      <c r="C72" s="476"/>
      <c r="D72" s="458"/>
      <c r="E72" s="463"/>
      <c r="F72" s="457"/>
      <c r="G72" s="457"/>
      <c r="H72" s="457"/>
      <c r="I72" s="458"/>
      <c r="J72" s="478" t="s">
        <v>354</v>
      </c>
      <c r="K72" s="505"/>
      <c r="L72" s="336"/>
      <c r="M72" s="456"/>
      <c r="N72" s="482">
        <f>SUM(N57:N71)</f>
        <v>111</v>
      </c>
      <c r="O72" s="846"/>
      <c r="P72" s="457">
        <f>SUM(P57:P71)</f>
        <v>180</v>
      </c>
      <c r="Q72" s="846"/>
      <c r="R72" s="479">
        <f>SUM(R57:R71)</f>
        <v>0</v>
      </c>
      <c r="S72" s="479">
        <f>SUM(S57:S71)</f>
        <v>0</v>
      </c>
      <c r="T72" s="610"/>
      <c r="U72" s="769"/>
      <c r="V72" s="479"/>
      <c r="W72" s="479"/>
      <c r="X72" s="479"/>
      <c r="Y72" s="479"/>
      <c r="Z72" s="479"/>
      <c r="AA72" s="479"/>
      <c r="AB72" s="479"/>
      <c r="AC72" s="479"/>
      <c r="AD72" s="806"/>
      <c r="AE72" s="610"/>
      <c r="AF72" s="479"/>
      <c r="AG72" s="479"/>
      <c r="AH72" s="479"/>
      <c r="AI72" s="479"/>
      <c r="AJ72" s="479"/>
      <c r="AK72" s="479"/>
      <c r="AL72" s="479"/>
      <c r="AM72" s="486"/>
      <c r="AN72" s="54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row>
    <row r="73" spans="1:247" s="356" customFormat="1" ht="23.25" customHeight="1" x14ac:dyDescent="0.25">
      <c r="A73" s="354" t="s">
        <v>355</v>
      </c>
      <c r="B73" s="572" t="s">
        <v>491</v>
      </c>
      <c r="C73" s="337" t="s">
        <v>356</v>
      </c>
      <c r="D73" s="437"/>
      <c r="E73" s="335"/>
      <c r="F73" s="335"/>
      <c r="G73" s="335"/>
      <c r="H73" s="414"/>
      <c r="I73" s="335"/>
      <c r="J73" s="335"/>
      <c r="K73" s="499"/>
      <c r="L73" s="335"/>
      <c r="M73" s="335"/>
      <c r="N73" s="335"/>
      <c r="O73" s="756"/>
      <c r="P73" s="335"/>
      <c r="Q73" s="756"/>
      <c r="R73" s="335"/>
      <c r="S73" s="335"/>
      <c r="T73" s="832"/>
      <c r="U73" s="768"/>
      <c r="V73" s="393"/>
      <c r="W73" s="335"/>
      <c r="X73" s="335"/>
      <c r="Y73" s="335"/>
      <c r="Z73" s="335"/>
      <c r="AA73" s="335"/>
      <c r="AB73" s="335"/>
      <c r="AC73" s="335"/>
      <c r="AD73" s="802"/>
      <c r="AE73" s="832"/>
      <c r="AF73" s="335"/>
      <c r="AG73" s="335"/>
      <c r="AH73" s="335"/>
      <c r="AI73" s="335"/>
      <c r="AJ73" s="335"/>
      <c r="AK73" s="335"/>
      <c r="AL73" s="335"/>
      <c r="AM73" s="466"/>
      <c r="AN73" s="543"/>
      <c r="AO73" s="355"/>
      <c r="AP73" s="355"/>
      <c r="AQ73" s="355"/>
      <c r="AR73" s="355"/>
      <c r="AS73" s="355"/>
      <c r="AT73" s="355"/>
      <c r="AU73" s="355"/>
      <c r="AV73" s="355"/>
      <c r="AW73" s="355"/>
      <c r="AX73" s="355"/>
      <c r="AY73" s="355"/>
      <c r="AZ73" s="355"/>
      <c r="BA73" s="355"/>
      <c r="BB73" s="355"/>
      <c r="BC73" s="355"/>
      <c r="BD73" s="355"/>
      <c r="BE73" s="355"/>
      <c r="BF73" s="355"/>
      <c r="BG73" s="355"/>
      <c r="BH73" s="355"/>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E73" s="355"/>
      <c r="CF73" s="355"/>
      <c r="CG73" s="355"/>
      <c r="CH73" s="355"/>
      <c r="CI73" s="355"/>
      <c r="CJ73" s="355"/>
      <c r="CK73" s="355"/>
      <c r="CL73" s="355"/>
      <c r="CM73" s="355"/>
      <c r="CN73" s="355"/>
      <c r="CO73" s="355"/>
      <c r="CP73" s="355"/>
      <c r="CQ73" s="355"/>
      <c r="CR73" s="355"/>
      <c r="CS73" s="355"/>
      <c r="CT73" s="355"/>
      <c r="CU73" s="355"/>
      <c r="CV73" s="355"/>
      <c r="CW73" s="355"/>
      <c r="CX73" s="355"/>
      <c r="CY73" s="355"/>
      <c r="CZ73" s="355"/>
      <c r="DA73" s="355"/>
      <c r="DB73" s="355"/>
      <c r="DC73" s="355"/>
      <c r="DD73" s="355"/>
      <c r="DE73" s="355"/>
      <c r="DF73" s="355"/>
      <c r="DG73" s="355"/>
      <c r="DH73" s="355"/>
      <c r="DI73" s="355"/>
      <c r="DJ73" s="355"/>
      <c r="DK73" s="355"/>
      <c r="DL73" s="355"/>
      <c r="DM73" s="355"/>
      <c r="DN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c r="EP73" s="355"/>
      <c r="EQ73" s="355"/>
      <c r="ER73" s="355"/>
      <c r="ES73" s="355"/>
      <c r="ET73" s="355"/>
      <c r="EU73" s="355"/>
      <c r="EV73" s="355"/>
      <c r="EW73" s="355"/>
      <c r="EX73" s="355"/>
      <c r="EY73" s="355"/>
      <c r="EZ73" s="355"/>
      <c r="FA73" s="355"/>
      <c r="FB73" s="355"/>
      <c r="FC73" s="355"/>
      <c r="FD73" s="355"/>
      <c r="FE73" s="355"/>
      <c r="FF73" s="355"/>
      <c r="FG73" s="355"/>
      <c r="FH73" s="355"/>
      <c r="FI73" s="355"/>
      <c r="FJ73" s="355"/>
      <c r="FK73" s="355"/>
      <c r="FL73" s="355"/>
      <c r="FM73" s="355"/>
      <c r="FN73" s="355"/>
      <c r="FO73" s="355"/>
      <c r="FP73" s="355"/>
      <c r="FQ73" s="355"/>
      <c r="FR73" s="355"/>
      <c r="FS73" s="355"/>
      <c r="FT73" s="355"/>
      <c r="FU73" s="355"/>
      <c r="FV73" s="355"/>
      <c r="FW73" s="355"/>
      <c r="FX73" s="355"/>
      <c r="FY73" s="355"/>
      <c r="FZ73" s="355"/>
      <c r="GA73" s="355"/>
      <c r="GB73" s="355"/>
      <c r="GC73" s="355"/>
      <c r="GD73" s="355"/>
      <c r="GE73" s="355"/>
      <c r="GF73" s="355"/>
      <c r="GG73" s="355"/>
      <c r="GH73" s="355"/>
      <c r="GI73" s="355"/>
      <c r="GJ73" s="355"/>
      <c r="GK73" s="355"/>
      <c r="GL73" s="355"/>
      <c r="GM73" s="355"/>
      <c r="GN73" s="355"/>
      <c r="GO73" s="355"/>
      <c r="GP73" s="355"/>
      <c r="GQ73" s="355"/>
      <c r="GR73" s="355"/>
      <c r="GS73" s="355"/>
      <c r="GT73" s="355"/>
      <c r="GU73" s="355"/>
      <c r="GV73" s="355"/>
      <c r="GW73" s="355"/>
      <c r="GX73" s="355"/>
      <c r="GY73" s="355"/>
      <c r="GZ73" s="355"/>
      <c r="HA73" s="355"/>
      <c r="HB73" s="355"/>
      <c r="HC73" s="355"/>
      <c r="HD73" s="355"/>
      <c r="HE73" s="355"/>
      <c r="HF73" s="355"/>
      <c r="HG73" s="355"/>
      <c r="HH73" s="355"/>
      <c r="HI73" s="355"/>
      <c r="HJ73" s="355"/>
      <c r="HK73" s="355"/>
      <c r="HL73" s="355"/>
      <c r="HM73" s="355"/>
      <c r="HN73" s="355"/>
      <c r="HO73" s="355"/>
      <c r="HP73" s="355"/>
      <c r="HQ73" s="355"/>
      <c r="HR73" s="355"/>
      <c r="HS73" s="355"/>
      <c r="HT73" s="355"/>
      <c r="HU73" s="355"/>
      <c r="HV73" s="355"/>
      <c r="HW73" s="355"/>
      <c r="HX73" s="355"/>
      <c r="HY73" s="355"/>
      <c r="HZ73" s="355"/>
      <c r="IA73" s="355"/>
      <c r="IB73" s="355"/>
      <c r="IC73" s="355"/>
      <c r="ID73" s="355"/>
      <c r="IE73" s="355"/>
      <c r="IF73" s="355"/>
      <c r="IG73" s="355"/>
      <c r="IH73" s="355"/>
      <c r="II73" s="355"/>
      <c r="IJ73" s="355"/>
      <c r="IK73" s="355"/>
      <c r="IL73" s="355"/>
    </row>
    <row r="74" spans="1:247" s="365" customFormat="1" ht="23.25" customHeight="1" x14ac:dyDescent="0.25">
      <c r="A74" s="344" t="s">
        <v>358</v>
      </c>
      <c r="B74" s="357" t="s">
        <v>357</v>
      </c>
      <c r="C74" s="358" t="s">
        <v>33</v>
      </c>
      <c r="D74" s="438"/>
      <c r="E74" s="360"/>
      <c r="F74" s="360"/>
      <c r="G74" s="360"/>
      <c r="H74" s="415"/>
      <c r="I74" s="360"/>
      <c r="J74" s="359"/>
      <c r="K74" s="508"/>
      <c r="L74" s="359"/>
      <c r="M74" s="361"/>
      <c r="N74" s="360"/>
      <c r="O74" s="843"/>
      <c r="P74" s="362"/>
      <c r="Q74" s="600"/>
      <c r="R74" s="386"/>
      <c r="S74" s="386"/>
      <c r="T74" s="831"/>
      <c r="U74" s="774"/>
      <c r="V74" s="394"/>
      <c r="W74" s="363"/>
      <c r="X74" s="362"/>
      <c r="Y74" s="362"/>
      <c r="Z74" s="362"/>
      <c r="AA74" s="362"/>
      <c r="AB74" s="362"/>
      <c r="AC74" s="362"/>
      <c r="AD74" s="805"/>
      <c r="AE74" s="825"/>
      <c r="AF74" s="362"/>
      <c r="AG74" s="362"/>
      <c r="AH74" s="362"/>
      <c r="AI74" s="362"/>
      <c r="AJ74" s="362"/>
      <c r="AK74" s="362"/>
      <c r="AL74" s="362"/>
      <c r="AM74" s="484"/>
      <c r="AN74" s="541"/>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4"/>
      <c r="FU74" s="364"/>
      <c r="FV74" s="364"/>
      <c r="FW74" s="364"/>
      <c r="FX74" s="364"/>
      <c r="FY74" s="364"/>
      <c r="FZ74" s="364"/>
      <c r="GA74" s="364"/>
      <c r="GB74" s="364"/>
      <c r="GC74" s="364"/>
      <c r="GD74" s="364"/>
      <c r="GE74" s="364"/>
      <c r="GF74" s="364"/>
      <c r="GG74" s="364"/>
      <c r="GH74" s="364"/>
      <c r="GI74" s="364"/>
      <c r="GJ74" s="364"/>
      <c r="GK74" s="364"/>
      <c r="GL74" s="364"/>
      <c r="GM74" s="364"/>
      <c r="GN74" s="364"/>
      <c r="GO74" s="364"/>
      <c r="GP74" s="364"/>
      <c r="GQ74" s="364"/>
      <c r="GR74" s="364"/>
      <c r="GS74" s="364"/>
      <c r="GT74" s="364"/>
      <c r="GU74" s="364"/>
      <c r="GV74" s="364"/>
      <c r="GW74" s="364"/>
      <c r="GX74" s="364"/>
      <c r="GY74" s="364"/>
      <c r="GZ74" s="364"/>
      <c r="HA74" s="364"/>
      <c r="HB74" s="364"/>
      <c r="HC74" s="364"/>
      <c r="HD74" s="364"/>
      <c r="HE74" s="364"/>
      <c r="HF74" s="364"/>
      <c r="HG74" s="364"/>
      <c r="HH74" s="364"/>
      <c r="HI74" s="364"/>
      <c r="HJ74" s="364"/>
      <c r="HK74" s="364"/>
      <c r="HL74" s="364"/>
      <c r="HM74" s="364"/>
      <c r="HN74" s="364"/>
      <c r="HO74" s="364"/>
      <c r="HP74" s="364"/>
      <c r="HQ74" s="364"/>
      <c r="HR74" s="364"/>
      <c r="HS74" s="364"/>
      <c r="HT74" s="364"/>
      <c r="HU74" s="364"/>
      <c r="HV74" s="364"/>
      <c r="HW74" s="364"/>
      <c r="HX74" s="364"/>
      <c r="HY74" s="364"/>
      <c r="HZ74" s="364"/>
      <c r="IA74" s="364"/>
      <c r="IB74" s="364"/>
      <c r="IC74" s="364"/>
      <c r="ID74" s="364"/>
      <c r="IE74" s="364"/>
      <c r="IF74" s="364"/>
      <c r="IG74" s="364"/>
      <c r="IH74" s="364"/>
      <c r="II74" s="364"/>
      <c r="IJ74" s="364"/>
      <c r="IK74" s="364"/>
      <c r="IL74" s="364"/>
    </row>
    <row r="75" spans="1:247" s="365" customFormat="1" ht="30.75" customHeight="1" x14ac:dyDescent="0.25">
      <c r="A75" s="346"/>
      <c r="B75" s="346"/>
      <c r="C75" s="366" t="s">
        <v>324</v>
      </c>
      <c r="D75" s="439"/>
      <c r="E75" s="338"/>
      <c r="F75" s="338"/>
      <c r="G75" s="338"/>
      <c r="H75" s="416"/>
      <c r="I75" s="338"/>
      <c r="J75" s="338"/>
      <c r="K75" s="439"/>
      <c r="L75" s="338"/>
      <c r="M75" s="338"/>
      <c r="N75" s="338"/>
      <c r="O75" s="338"/>
      <c r="P75" s="338"/>
      <c r="Q75" s="754"/>
      <c r="R75" s="387"/>
      <c r="S75" s="387"/>
      <c r="T75" s="727"/>
      <c r="U75" s="773"/>
      <c r="V75" s="338"/>
      <c r="W75" s="391"/>
      <c r="X75" s="338"/>
      <c r="Y75" s="338"/>
      <c r="Z75" s="338"/>
      <c r="AA75" s="338"/>
      <c r="AB75" s="338"/>
      <c r="AC75" s="338"/>
      <c r="AD75" s="804"/>
      <c r="AE75" s="611"/>
      <c r="AF75" s="338"/>
      <c r="AG75" s="338"/>
      <c r="AH75" s="338"/>
      <c r="AI75" s="338"/>
      <c r="AJ75" s="338"/>
      <c r="AK75" s="338"/>
      <c r="AL75" s="338"/>
      <c r="AM75" s="493"/>
      <c r="AN75" s="542"/>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row>
    <row r="76" spans="1:247" s="475" customFormat="1" ht="36" customHeight="1" x14ac:dyDescent="0.25">
      <c r="A76" s="461"/>
      <c r="B76" s="464" t="s">
        <v>231</v>
      </c>
      <c r="C76" s="469" t="s">
        <v>230</v>
      </c>
      <c r="D76" s="325"/>
      <c r="E76" s="325" t="s">
        <v>29</v>
      </c>
      <c r="F76" s="325" t="s">
        <v>123</v>
      </c>
      <c r="G76" s="325" t="s">
        <v>73</v>
      </c>
      <c r="H76" s="424"/>
      <c r="I76" s="325" t="s">
        <v>80</v>
      </c>
      <c r="J76" s="325" t="s">
        <v>80</v>
      </c>
      <c r="K76" s="494" t="s">
        <v>390</v>
      </c>
      <c r="L76" s="577" t="s">
        <v>78</v>
      </c>
      <c r="M76" s="741">
        <v>20</v>
      </c>
      <c r="N76" s="879">
        <v>15</v>
      </c>
      <c r="O76" s="879"/>
      <c r="P76" s="879">
        <v>15</v>
      </c>
      <c r="Q76" s="879"/>
      <c r="R76" s="862"/>
      <c r="S76" s="862"/>
      <c r="T76" s="888"/>
      <c r="U76" s="766"/>
      <c r="V76" s="874" t="s">
        <v>235</v>
      </c>
      <c r="W76" s="568" t="s">
        <v>188</v>
      </c>
      <c r="X76" s="567" t="s">
        <v>187</v>
      </c>
      <c r="Y76" s="567" t="s">
        <v>194</v>
      </c>
      <c r="Z76" s="309">
        <v>1</v>
      </c>
      <c r="AA76" s="307" t="s">
        <v>172</v>
      </c>
      <c r="AB76" s="307" t="s">
        <v>187</v>
      </c>
      <c r="AC76" s="307" t="s">
        <v>194</v>
      </c>
      <c r="AD76" s="994"/>
      <c r="AE76" s="995" t="str">
        <f t="shared" ref="AE76:AE81" si="8">IF(AD76="","",+AD76)</f>
        <v/>
      </c>
      <c r="AF76" s="569">
        <v>1</v>
      </c>
      <c r="AG76" s="568" t="s">
        <v>172</v>
      </c>
      <c r="AH76" s="567" t="s">
        <v>187</v>
      </c>
      <c r="AI76" s="567" t="s">
        <v>194</v>
      </c>
      <c r="AJ76" s="309">
        <v>1</v>
      </c>
      <c r="AK76" s="307" t="s">
        <v>172</v>
      </c>
      <c r="AL76" s="307" t="s">
        <v>187</v>
      </c>
      <c r="AM76" s="489" t="s">
        <v>194</v>
      </c>
      <c r="AN76" s="537" t="s">
        <v>469</v>
      </c>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c r="CG76" s="481"/>
      <c r="CH76" s="481"/>
      <c r="CI76" s="481"/>
      <c r="CJ76" s="481"/>
      <c r="CK76" s="481"/>
      <c r="CL76" s="481"/>
      <c r="CM76" s="481"/>
      <c r="CN76" s="481"/>
      <c r="CO76" s="481"/>
      <c r="CP76" s="481"/>
      <c r="CQ76" s="481"/>
      <c r="CR76" s="481"/>
      <c r="CS76" s="481"/>
      <c r="CT76" s="481"/>
      <c r="CU76" s="481"/>
      <c r="CV76" s="481"/>
      <c r="CW76" s="481"/>
      <c r="CX76" s="481"/>
      <c r="CY76" s="481"/>
      <c r="CZ76" s="481"/>
      <c r="DA76" s="481"/>
      <c r="DB76" s="481"/>
      <c r="DC76" s="481"/>
      <c r="DD76" s="481"/>
      <c r="DE76" s="481"/>
      <c r="DF76" s="481"/>
      <c r="DG76" s="481"/>
      <c r="DH76" s="481"/>
      <c r="DI76" s="481"/>
      <c r="DJ76" s="481"/>
      <c r="DK76" s="481"/>
      <c r="DL76" s="481"/>
      <c r="DM76" s="481"/>
      <c r="DN76" s="481"/>
      <c r="DO76" s="481"/>
      <c r="DP76" s="481"/>
      <c r="DQ76" s="481"/>
      <c r="DR76" s="481"/>
      <c r="DS76" s="481"/>
      <c r="DT76" s="481"/>
      <c r="DU76" s="481"/>
      <c r="DV76" s="481"/>
      <c r="DW76" s="481"/>
      <c r="DX76" s="481"/>
      <c r="DY76" s="481"/>
      <c r="DZ76" s="481"/>
      <c r="EA76" s="481"/>
      <c r="EB76" s="481"/>
      <c r="EC76" s="481"/>
      <c r="ED76" s="481"/>
      <c r="EE76" s="481"/>
      <c r="EF76" s="481"/>
      <c r="EG76" s="481"/>
      <c r="EH76" s="481"/>
      <c r="EI76" s="481"/>
      <c r="EJ76" s="481"/>
      <c r="EK76" s="481"/>
      <c r="EL76" s="481"/>
      <c r="EM76" s="481"/>
      <c r="EN76" s="481"/>
      <c r="EO76" s="481"/>
      <c r="EP76" s="481"/>
      <c r="EQ76" s="481"/>
      <c r="ER76" s="481"/>
      <c r="ES76" s="481"/>
      <c r="ET76" s="481"/>
      <c r="EU76" s="481"/>
      <c r="EV76" s="481"/>
      <c r="EW76" s="481"/>
      <c r="EX76" s="481"/>
      <c r="EY76" s="481"/>
      <c r="EZ76" s="481"/>
      <c r="FA76" s="481"/>
      <c r="FB76" s="481"/>
      <c r="FC76" s="481"/>
      <c r="FD76" s="481"/>
      <c r="FE76" s="481"/>
      <c r="FF76" s="481"/>
      <c r="FG76" s="481"/>
      <c r="FH76" s="481"/>
      <c r="FI76" s="481"/>
      <c r="FJ76" s="481"/>
      <c r="FK76" s="481"/>
      <c r="FL76" s="481"/>
      <c r="FM76" s="481"/>
      <c r="FN76" s="481"/>
      <c r="FO76" s="481"/>
      <c r="FP76" s="481"/>
      <c r="FQ76" s="481"/>
      <c r="FR76" s="481"/>
      <c r="FS76" s="481"/>
      <c r="FT76" s="481"/>
      <c r="FU76" s="481"/>
      <c r="FV76" s="481"/>
      <c r="FW76" s="481"/>
      <c r="FX76" s="481"/>
      <c r="FY76" s="481"/>
      <c r="FZ76" s="481"/>
      <c r="GA76" s="481"/>
      <c r="GB76" s="481"/>
      <c r="GC76" s="481"/>
      <c r="GD76" s="481"/>
      <c r="GE76" s="481"/>
      <c r="GF76" s="481"/>
      <c r="GG76" s="481"/>
      <c r="GH76" s="481"/>
      <c r="GI76" s="481"/>
      <c r="GJ76" s="481"/>
      <c r="GK76" s="481"/>
      <c r="GL76" s="481"/>
      <c r="GM76" s="481"/>
      <c r="GN76" s="481"/>
      <c r="GO76" s="481"/>
      <c r="GP76" s="481"/>
      <c r="GQ76" s="481"/>
      <c r="GR76" s="481"/>
      <c r="GS76" s="481"/>
      <c r="GT76" s="481"/>
      <c r="GU76" s="481"/>
      <c r="GV76" s="481"/>
      <c r="GW76" s="481"/>
      <c r="GX76" s="481"/>
      <c r="GY76" s="481"/>
      <c r="GZ76" s="481"/>
      <c r="HA76" s="481"/>
      <c r="HB76" s="481"/>
      <c r="HC76" s="481"/>
      <c r="HD76" s="481"/>
      <c r="HE76" s="481"/>
      <c r="HF76" s="481"/>
      <c r="HG76" s="481"/>
      <c r="HH76" s="481"/>
      <c r="HI76" s="481"/>
      <c r="HJ76" s="481"/>
      <c r="HK76" s="481"/>
      <c r="HL76" s="481"/>
      <c r="HM76" s="481"/>
      <c r="HN76" s="481"/>
      <c r="HO76" s="481"/>
      <c r="HP76" s="481"/>
      <c r="HQ76" s="481"/>
      <c r="HR76" s="481"/>
      <c r="HS76" s="481"/>
    </row>
    <row r="77" spans="1:247" s="475" customFormat="1" ht="36" customHeight="1" x14ac:dyDescent="0.25">
      <c r="A77" s="461"/>
      <c r="B77" s="460" t="s">
        <v>281</v>
      </c>
      <c r="C77" s="316" t="s">
        <v>280</v>
      </c>
      <c r="D77" s="326" t="s">
        <v>292</v>
      </c>
      <c r="E77" s="326"/>
      <c r="F77" s="317"/>
      <c r="G77" s="326"/>
      <c r="H77" s="424"/>
      <c r="I77" s="326">
        <v>4</v>
      </c>
      <c r="J77" s="326">
        <v>4</v>
      </c>
      <c r="K77" s="547" t="s">
        <v>422</v>
      </c>
      <c r="L77" s="579" t="s">
        <v>78</v>
      </c>
      <c r="M77" s="871">
        <v>21</v>
      </c>
      <c r="N77" s="862">
        <v>15</v>
      </c>
      <c r="O77" s="862"/>
      <c r="P77" s="862">
        <v>15</v>
      </c>
      <c r="Q77" s="862"/>
      <c r="R77" s="862"/>
      <c r="S77" s="862"/>
      <c r="T77" s="888"/>
      <c r="U77" s="766"/>
      <c r="V77" s="874" t="s">
        <v>430</v>
      </c>
      <c r="W77" s="568" t="s">
        <v>188</v>
      </c>
      <c r="X77" s="567" t="s">
        <v>187</v>
      </c>
      <c r="Y77" s="567" t="s">
        <v>195</v>
      </c>
      <c r="Z77" s="574">
        <v>1</v>
      </c>
      <c r="AA77" s="574" t="s">
        <v>172</v>
      </c>
      <c r="AB77" s="574" t="s">
        <v>187</v>
      </c>
      <c r="AC77" s="574" t="s">
        <v>195</v>
      </c>
      <c r="AD77" s="994"/>
      <c r="AE77" s="995" t="str">
        <f t="shared" si="8"/>
        <v/>
      </c>
      <c r="AF77" s="569">
        <v>1</v>
      </c>
      <c r="AG77" s="568" t="s">
        <v>172</v>
      </c>
      <c r="AH77" s="567" t="s">
        <v>190</v>
      </c>
      <c r="AI77" s="567" t="s">
        <v>191</v>
      </c>
      <c r="AJ77" s="574">
        <v>1</v>
      </c>
      <c r="AK77" s="574" t="s">
        <v>172</v>
      </c>
      <c r="AL77" s="574" t="s">
        <v>190</v>
      </c>
      <c r="AM77" s="489" t="s">
        <v>191</v>
      </c>
      <c r="AN77" s="576" t="s">
        <v>459</v>
      </c>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c r="CG77" s="481"/>
      <c r="CH77" s="481"/>
      <c r="CI77" s="481"/>
      <c r="CJ77" s="481"/>
      <c r="CK77" s="481"/>
      <c r="CL77" s="481"/>
      <c r="CM77" s="481"/>
      <c r="CN77" s="481"/>
      <c r="CO77" s="481"/>
      <c r="CP77" s="481"/>
      <c r="CQ77" s="481"/>
      <c r="CR77" s="481"/>
      <c r="CS77" s="481"/>
      <c r="CT77" s="481"/>
      <c r="CU77" s="481"/>
      <c r="CV77" s="481"/>
      <c r="CW77" s="481"/>
      <c r="CX77" s="481"/>
      <c r="CY77" s="481"/>
      <c r="CZ77" s="481"/>
      <c r="DA77" s="481"/>
      <c r="DB77" s="481"/>
      <c r="DC77" s="481"/>
      <c r="DD77" s="481"/>
      <c r="DE77" s="481"/>
      <c r="DF77" s="481"/>
      <c r="DG77" s="481"/>
      <c r="DH77" s="481"/>
      <c r="DI77" s="481"/>
      <c r="DJ77" s="481"/>
      <c r="DK77" s="481"/>
      <c r="DL77" s="481"/>
      <c r="DM77" s="481"/>
      <c r="DN77" s="481"/>
      <c r="DO77" s="481"/>
      <c r="DP77" s="481"/>
      <c r="DQ77" s="481"/>
      <c r="DR77" s="481"/>
      <c r="DS77" s="481"/>
      <c r="DT77" s="481"/>
      <c r="DU77" s="481"/>
      <c r="DV77" s="481"/>
      <c r="DW77" s="481"/>
      <c r="DX77" s="481"/>
      <c r="DY77" s="481"/>
      <c r="DZ77" s="481"/>
      <c r="EA77" s="481"/>
      <c r="EB77" s="481"/>
      <c r="EC77" s="481"/>
      <c r="ED77" s="481"/>
      <c r="EE77" s="481"/>
      <c r="EF77" s="481"/>
      <c r="EG77" s="481"/>
      <c r="EH77" s="481"/>
      <c r="EI77" s="481"/>
      <c r="EJ77" s="481"/>
      <c r="EK77" s="481"/>
      <c r="EL77" s="481"/>
      <c r="EM77" s="481"/>
      <c r="EN77" s="481"/>
      <c r="EO77" s="481"/>
      <c r="EP77" s="481"/>
      <c r="EQ77" s="481"/>
      <c r="ER77" s="481"/>
      <c r="ES77" s="481"/>
      <c r="ET77" s="481"/>
      <c r="EU77" s="481"/>
      <c r="EV77" s="481"/>
      <c r="EW77" s="481"/>
      <c r="EX77" s="481"/>
      <c r="EY77" s="481"/>
      <c r="EZ77" s="481"/>
      <c r="FA77" s="481"/>
      <c r="FB77" s="481"/>
      <c r="FC77" s="481"/>
      <c r="FD77" s="481"/>
      <c r="FE77" s="481"/>
      <c r="FF77" s="481"/>
      <c r="FG77" s="481"/>
      <c r="FH77" s="481"/>
      <c r="FI77" s="481"/>
      <c r="FJ77" s="481"/>
      <c r="FK77" s="481"/>
      <c r="FL77" s="481"/>
      <c r="FM77" s="481"/>
      <c r="FN77" s="481"/>
      <c r="FO77" s="481"/>
      <c r="FP77" s="481"/>
      <c r="FQ77" s="481"/>
      <c r="FR77" s="481"/>
      <c r="FS77" s="481"/>
      <c r="FT77" s="481"/>
      <c r="FU77" s="481"/>
      <c r="FV77" s="481"/>
      <c r="FW77" s="481"/>
      <c r="FX77" s="481"/>
      <c r="FY77" s="481"/>
      <c r="FZ77" s="481"/>
      <c r="GA77" s="481"/>
      <c r="GB77" s="481"/>
      <c r="GC77" s="481"/>
      <c r="GD77" s="481"/>
      <c r="GE77" s="481"/>
      <c r="GF77" s="481"/>
      <c r="GG77" s="481"/>
      <c r="GH77" s="481"/>
      <c r="GI77" s="481"/>
      <c r="GJ77" s="481"/>
      <c r="GK77" s="481"/>
      <c r="GL77" s="481"/>
      <c r="GM77" s="481"/>
      <c r="GN77" s="481"/>
      <c r="GO77" s="481"/>
      <c r="GP77" s="481"/>
      <c r="GQ77" s="481"/>
      <c r="GR77" s="481"/>
      <c r="GS77" s="481"/>
      <c r="GT77" s="481"/>
      <c r="GU77" s="481"/>
      <c r="GV77" s="481"/>
      <c r="GW77" s="481"/>
      <c r="GX77" s="481"/>
      <c r="GY77" s="481"/>
      <c r="GZ77" s="481"/>
      <c r="HA77" s="481"/>
      <c r="HB77" s="481"/>
      <c r="HC77" s="481"/>
      <c r="HD77" s="481"/>
      <c r="HE77" s="481"/>
      <c r="HF77" s="481"/>
      <c r="HG77" s="481"/>
      <c r="HH77" s="481"/>
      <c r="HI77" s="481"/>
      <c r="HJ77" s="481"/>
      <c r="HK77" s="481"/>
      <c r="HL77" s="481"/>
      <c r="HM77" s="481"/>
      <c r="HN77" s="481"/>
      <c r="HO77" s="481"/>
      <c r="HP77" s="481"/>
      <c r="HQ77" s="481"/>
      <c r="HR77" s="481"/>
      <c r="HS77" s="481"/>
    </row>
    <row r="78" spans="1:247" s="475" customFormat="1" ht="36" customHeight="1" x14ac:dyDescent="0.25">
      <c r="A78" s="461"/>
      <c r="B78" s="317" t="s">
        <v>265</v>
      </c>
      <c r="C78" s="316" t="s">
        <v>266</v>
      </c>
      <c r="D78" s="317" t="s">
        <v>293</v>
      </c>
      <c r="E78" s="317" t="s">
        <v>29</v>
      </c>
      <c r="F78" s="318"/>
      <c r="G78" s="318" t="s">
        <v>73</v>
      </c>
      <c r="H78" s="422"/>
      <c r="I78" s="318">
        <v>4</v>
      </c>
      <c r="J78" s="318">
        <v>4</v>
      </c>
      <c r="K78" s="516" t="s">
        <v>429</v>
      </c>
      <c r="L78" s="578" t="s">
        <v>78</v>
      </c>
      <c r="M78" s="739">
        <v>21</v>
      </c>
      <c r="N78" s="879">
        <v>15</v>
      </c>
      <c r="O78" s="879"/>
      <c r="P78" s="879">
        <v>15</v>
      </c>
      <c r="Q78" s="879"/>
      <c r="R78" s="862"/>
      <c r="S78" s="862"/>
      <c r="T78" s="888"/>
      <c r="U78" s="766"/>
      <c r="V78" s="874" t="s">
        <v>237</v>
      </c>
      <c r="W78" s="568" t="s">
        <v>171</v>
      </c>
      <c r="X78" s="567" t="s">
        <v>187</v>
      </c>
      <c r="Y78" s="567" t="s">
        <v>212</v>
      </c>
      <c r="Z78" s="309">
        <v>1</v>
      </c>
      <c r="AA78" s="307" t="s">
        <v>172</v>
      </c>
      <c r="AB78" s="307" t="s">
        <v>187</v>
      </c>
      <c r="AC78" s="307" t="s">
        <v>194</v>
      </c>
      <c r="AD78" s="994"/>
      <c r="AE78" s="995" t="str">
        <f t="shared" si="8"/>
        <v/>
      </c>
      <c r="AF78" s="569">
        <v>1</v>
      </c>
      <c r="AG78" s="568" t="s">
        <v>172</v>
      </c>
      <c r="AH78" s="567" t="s">
        <v>190</v>
      </c>
      <c r="AI78" s="567" t="s">
        <v>211</v>
      </c>
      <c r="AJ78" s="309">
        <v>1</v>
      </c>
      <c r="AK78" s="307" t="s">
        <v>172</v>
      </c>
      <c r="AL78" s="307" t="s">
        <v>190</v>
      </c>
      <c r="AM78" s="489" t="s">
        <v>211</v>
      </c>
      <c r="AN78" s="537" t="s">
        <v>460</v>
      </c>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c r="CG78" s="481"/>
      <c r="CH78" s="481"/>
      <c r="CI78" s="481"/>
      <c r="CJ78" s="481"/>
      <c r="CK78" s="481"/>
      <c r="CL78" s="481"/>
      <c r="CM78" s="481"/>
      <c r="CN78" s="481"/>
      <c r="CO78" s="481"/>
      <c r="CP78" s="481"/>
      <c r="CQ78" s="481"/>
      <c r="CR78" s="481"/>
      <c r="CS78" s="481"/>
      <c r="CT78" s="481"/>
      <c r="CU78" s="481"/>
      <c r="CV78" s="481"/>
      <c r="CW78" s="481"/>
      <c r="CX78" s="481"/>
      <c r="CY78" s="481"/>
      <c r="CZ78" s="481"/>
      <c r="DA78" s="481"/>
      <c r="DB78" s="481"/>
      <c r="DC78" s="481"/>
      <c r="DD78" s="481"/>
      <c r="DE78" s="481"/>
      <c r="DF78" s="481"/>
      <c r="DG78" s="481"/>
      <c r="DH78" s="481"/>
      <c r="DI78" s="481"/>
      <c r="DJ78" s="481"/>
      <c r="DK78" s="481"/>
      <c r="DL78" s="481"/>
      <c r="DM78" s="481"/>
      <c r="DN78" s="481"/>
      <c r="DO78" s="481"/>
      <c r="DP78" s="481"/>
      <c r="DQ78" s="481"/>
      <c r="DR78" s="481"/>
      <c r="DS78" s="481"/>
      <c r="DT78" s="481"/>
      <c r="DU78" s="481"/>
      <c r="DV78" s="481"/>
      <c r="DW78" s="481"/>
      <c r="DX78" s="481"/>
      <c r="DY78" s="481"/>
      <c r="DZ78" s="481"/>
      <c r="EA78" s="481"/>
      <c r="EB78" s="481"/>
      <c r="EC78" s="481"/>
      <c r="ED78" s="481"/>
      <c r="EE78" s="481"/>
      <c r="EF78" s="481"/>
      <c r="EG78" s="481"/>
      <c r="EH78" s="481"/>
      <c r="EI78" s="481"/>
      <c r="EJ78" s="481"/>
      <c r="EK78" s="481"/>
      <c r="EL78" s="481"/>
      <c r="EM78" s="481"/>
      <c r="EN78" s="481"/>
      <c r="EO78" s="481"/>
      <c r="EP78" s="481"/>
      <c r="EQ78" s="481"/>
      <c r="ER78" s="481"/>
      <c r="ES78" s="481"/>
      <c r="ET78" s="481"/>
      <c r="EU78" s="481"/>
      <c r="EV78" s="481"/>
      <c r="EW78" s="481"/>
      <c r="EX78" s="481"/>
      <c r="EY78" s="481"/>
      <c r="EZ78" s="481"/>
      <c r="FA78" s="481"/>
      <c r="FB78" s="481"/>
      <c r="FC78" s="481"/>
      <c r="FD78" s="481"/>
      <c r="FE78" s="481"/>
      <c r="FF78" s="481"/>
      <c r="FG78" s="481"/>
      <c r="FH78" s="481"/>
      <c r="FI78" s="481"/>
      <c r="FJ78" s="481"/>
      <c r="FK78" s="481"/>
      <c r="FL78" s="481"/>
      <c r="FM78" s="481"/>
      <c r="FN78" s="481"/>
      <c r="FO78" s="481"/>
      <c r="FP78" s="481"/>
      <c r="FQ78" s="481"/>
      <c r="FR78" s="481"/>
      <c r="FS78" s="481"/>
      <c r="FT78" s="481"/>
      <c r="FU78" s="481"/>
      <c r="FV78" s="481"/>
      <c r="FW78" s="481"/>
      <c r="FX78" s="481"/>
      <c r="FY78" s="481"/>
      <c r="FZ78" s="481"/>
      <c r="GA78" s="481"/>
      <c r="GB78" s="481"/>
      <c r="GC78" s="481"/>
      <c r="GD78" s="481"/>
      <c r="GE78" s="481"/>
      <c r="GF78" s="481"/>
      <c r="GG78" s="481"/>
      <c r="GH78" s="481"/>
      <c r="GI78" s="481"/>
      <c r="GJ78" s="481"/>
      <c r="GK78" s="481"/>
      <c r="GL78" s="481"/>
      <c r="GM78" s="481"/>
      <c r="GN78" s="481"/>
      <c r="GO78" s="481"/>
      <c r="GP78" s="481"/>
      <c r="GQ78" s="481"/>
      <c r="GR78" s="481"/>
      <c r="GS78" s="481"/>
      <c r="GT78" s="481"/>
      <c r="GU78" s="481"/>
      <c r="GV78" s="481"/>
      <c r="GW78" s="481"/>
      <c r="GX78" s="481"/>
      <c r="GY78" s="481"/>
      <c r="GZ78" s="481"/>
      <c r="HA78" s="481"/>
      <c r="HB78" s="481"/>
      <c r="HC78" s="481"/>
      <c r="HD78" s="481"/>
      <c r="HE78" s="481"/>
      <c r="HF78" s="481"/>
      <c r="HG78" s="481"/>
      <c r="HH78" s="481"/>
      <c r="HI78" s="481"/>
      <c r="HJ78" s="481"/>
      <c r="HK78" s="481"/>
      <c r="HL78" s="481"/>
      <c r="HM78" s="481"/>
      <c r="HN78" s="481"/>
      <c r="HO78" s="481"/>
      <c r="HP78" s="481"/>
      <c r="HQ78" s="481"/>
      <c r="HR78" s="481"/>
      <c r="HS78" s="481"/>
    </row>
    <row r="79" spans="1:247" s="431" customFormat="1" ht="36" customHeight="1" x14ac:dyDescent="0.25">
      <c r="A79" s="461"/>
      <c r="B79" s="33" t="s">
        <v>232</v>
      </c>
      <c r="C79" s="259" t="s">
        <v>121</v>
      </c>
      <c r="D79" s="317"/>
      <c r="E79" s="33" t="s">
        <v>29</v>
      </c>
      <c r="F79" s="33"/>
      <c r="G79" s="35" t="s">
        <v>73</v>
      </c>
      <c r="H79" s="422"/>
      <c r="I79" s="33" t="s">
        <v>77</v>
      </c>
      <c r="J79" s="33" t="s">
        <v>77</v>
      </c>
      <c r="K79" s="515" t="s">
        <v>422</v>
      </c>
      <c r="L79" s="35" t="s">
        <v>78</v>
      </c>
      <c r="M79" s="872">
        <v>20</v>
      </c>
      <c r="N79" s="879">
        <v>12</v>
      </c>
      <c r="O79" s="879"/>
      <c r="P79" s="879">
        <v>12</v>
      </c>
      <c r="Q79" s="879"/>
      <c r="R79" s="862"/>
      <c r="S79" s="862"/>
      <c r="T79" s="888"/>
      <c r="U79" s="766"/>
      <c r="V79" s="874" t="s">
        <v>430</v>
      </c>
      <c r="W79" s="568" t="s">
        <v>188</v>
      </c>
      <c r="X79" s="567" t="s">
        <v>187</v>
      </c>
      <c r="Y79" s="567" t="s">
        <v>195</v>
      </c>
      <c r="Z79" s="310">
        <v>1</v>
      </c>
      <c r="AA79" s="307" t="s">
        <v>172</v>
      </c>
      <c r="AB79" s="307" t="s">
        <v>187</v>
      </c>
      <c r="AC79" s="307" t="s">
        <v>195</v>
      </c>
      <c r="AD79" s="994"/>
      <c r="AE79" s="995" t="str">
        <f t="shared" si="8"/>
        <v/>
      </c>
      <c r="AF79" s="569">
        <v>1</v>
      </c>
      <c r="AG79" s="568" t="s">
        <v>172</v>
      </c>
      <c r="AH79" s="567" t="s">
        <v>190</v>
      </c>
      <c r="AI79" s="567" t="s">
        <v>191</v>
      </c>
      <c r="AJ79" s="310">
        <v>1</v>
      </c>
      <c r="AK79" s="307" t="s">
        <v>172</v>
      </c>
      <c r="AL79" s="307" t="s">
        <v>190</v>
      </c>
      <c r="AM79" s="489" t="s">
        <v>191</v>
      </c>
      <c r="AN79" s="537" t="s">
        <v>461</v>
      </c>
      <c r="AO79" s="430"/>
      <c r="AP79" s="430"/>
      <c r="AQ79" s="430"/>
      <c r="AR79" s="430"/>
      <c r="AS79" s="430"/>
      <c r="AT79" s="430"/>
      <c r="AU79" s="430"/>
      <c r="AV79" s="430"/>
      <c r="AW79" s="430"/>
      <c r="AX79" s="430"/>
      <c r="AY79" s="430"/>
      <c r="AZ79" s="430"/>
      <c r="BA79" s="430"/>
      <c r="BB79" s="430"/>
      <c r="BC79" s="430"/>
      <c r="BD79" s="430"/>
      <c r="BE79" s="430"/>
      <c r="BF79" s="430"/>
      <c r="BG79" s="430"/>
      <c r="BH79" s="430"/>
      <c r="BI79" s="430"/>
      <c r="BJ79" s="430"/>
      <c r="BK79" s="430"/>
      <c r="BL79" s="430"/>
      <c r="BM79" s="430"/>
      <c r="BN79" s="430"/>
      <c r="BO79" s="430"/>
      <c r="BP79" s="430"/>
      <c r="BQ79" s="430"/>
      <c r="BR79" s="430"/>
      <c r="BS79" s="430"/>
      <c r="BT79" s="430"/>
      <c r="BU79" s="430"/>
      <c r="BV79" s="430"/>
      <c r="BW79" s="430"/>
      <c r="BX79" s="430"/>
      <c r="BY79" s="430"/>
      <c r="BZ79" s="430"/>
      <c r="CA79" s="430"/>
      <c r="CB79" s="430"/>
      <c r="CC79" s="430"/>
      <c r="CD79" s="430"/>
      <c r="CE79" s="430"/>
      <c r="CF79" s="430"/>
      <c r="CG79" s="430"/>
      <c r="CH79" s="430"/>
      <c r="CI79" s="430"/>
      <c r="CJ79" s="430"/>
      <c r="CK79" s="430"/>
      <c r="CL79" s="430"/>
      <c r="CM79" s="430"/>
      <c r="CN79" s="430"/>
      <c r="CO79" s="430"/>
      <c r="CP79" s="430"/>
      <c r="CQ79" s="430"/>
      <c r="CR79" s="430"/>
      <c r="CS79" s="430"/>
      <c r="CT79" s="430"/>
      <c r="CU79" s="430"/>
      <c r="CV79" s="430"/>
      <c r="CW79" s="430"/>
      <c r="CX79" s="430"/>
      <c r="CY79" s="430"/>
      <c r="CZ79" s="430"/>
      <c r="DA79" s="430"/>
      <c r="DB79" s="430"/>
      <c r="DC79" s="430"/>
      <c r="DD79" s="430"/>
      <c r="DE79" s="430"/>
      <c r="DF79" s="430"/>
      <c r="DG79" s="430"/>
      <c r="DH79" s="430"/>
      <c r="DI79" s="430"/>
      <c r="DJ79" s="430"/>
      <c r="DK79" s="430"/>
      <c r="DL79" s="430"/>
      <c r="DM79" s="430"/>
      <c r="DN79" s="430"/>
      <c r="DO79" s="430"/>
      <c r="DP79" s="430"/>
      <c r="DQ79" s="430"/>
      <c r="DR79" s="430"/>
      <c r="DS79" s="430"/>
      <c r="DT79" s="430"/>
      <c r="DU79" s="430"/>
      <c r="DV79" s="430"/>
      <c r="DW79" s="430"/>
      <c r="DX79" s="430"/>
      <c r="DY79" s="430"/>
      <c r="DZ79" s="430"/>
      <c r="EA79" s="430"/>
      <c r="EB79" s="430"/>
      <c r="EC79" s="430"/>
      <c r="ED79" s="430"/>
      <c r="EE79" s="430"/>
      <c r="EF79" s="430"/>
      <c r="EG79" s="430"/>
      <c r="EH79" s="430"/>
      <c r="EI79" s="430"/>
      <c r="EJ79" s="430"/>
      <c r="EK79" s="430"/>
      <c r="EL79" s="430"/>
      <c r="EM79" s="430"/>
      <c r="EN79" s="430"/>
      <c r="EO79" s="430"/>
      <c r="EP79" s="430"/>
      <c r="EQ79" s="430"/>
      <c r="ER79" s="430"/>
      <c r="ES79" s="430"/>
      <c r="ET79" s="430"/>
      <c r="EU79" s="430"/>
      <c r="EV79" s="430"/>
      <c r="EW79" s="430"/>
      <c r="EX79" s="430"/>
      <c r="EY79" s="430"/>
      <c r="EZ79" s="430"/>
      <c r="FA79" s="430"/>
      <c r="FB79" s="430"/>
      <c r="FC79" s="430"/>
      <c r="FD79" s="430"/>
      <c r="FE79" s="430"/>
      <c r="FF79" s="430"/>
      <c r="FG79" s="430"/>
      <c r="FH79" s="430"/>
      <c r="FI79" s="430"/>
      <c r="FJ79" s="430"/>
      <c r="FK79" s="430"/>
      <c r="FL79" s="430"/>
      <c r="FM79" s="430"/>
      <c r="FN79" s="430"/>
      <c r="FO79" s="430"/>
      <c r="FP79" s="430"/>
      <c r="FQ79" s="430"/>
      <c r="FR79" s="430"/>
      <c r="FS79" s="430"/>
      <c r="FT79" s="430"/>
      <c r="FU79" s="430"/>
      <c r="FV79" s="430"/>
      <c r="FW79" s="430"/>
      <c r="FX79" s="430"/>
      <c r="FY79" s="430"/>
      <c r="FZ79" s="430"/>
      <c r="GA79" s="430"/>
      <c r="GB79" s="430"/>
      <c r="GC79" s="430"/>
      <c r="GD79" s="430"/>
      <c r="GE79" s="430"/>
      <c r="GF79" s="430"/>
      <c r="GG79" s="430"/>
      <c r="GH79" s="430"/>
      <c r="GI79" s="430"/>
      <c r="GJ79" s="430"/>
      <c r="GK79" s="430"/>
      <c r="GL79" s="430"/>
      <c r="GM79" s="430"/>
      <c r="GN79" s="430"/>
      <c r="GO79" s="430"/>
      <c r="GP79" s="430"/>
      <c r="GQ79" s="430"/>
      <c r="GR79" s="430"/>
      <c r="GS79" s="430"/>
      <c r="GT79" s="430"/>
      <c r="GU79" s="430"/>
      <c r="GV79" s="430"/>
      <c r="GW79" s="430"/>
      <c r="GX79" s="430"/>
      <c r="GY79" s="430"/>
      <c r="GZ79" s="430"/>
      <c r="HA79" s="430"/>
      <c r="HB79" s="430"/>
      <c r="HC79" s="430"/>
      <c r="HD79" s="430"/>
      <c r="HE79" s="430"/>
      <c r="HF79" s="430"/>
      <c r="HG79" s="430"/>
      <c r="HH79" s="430"/>
      <c r="HI79" s="430"/>
      <c r="HJ79" s="430"/>
      <c r="HK79" s="430"/>
      <c r="HL79" s="430"/>
      <c r="HM79" s="430"/>
      <c r="HN79" s="430"/>
      <c r="HO79" s="430"/>
      <c r="HP79" s="430"/>
      <c r="HQ79" s="430"/>
      <c r="HR79" s="430"/>
      <c r="HS79" s="430"/>
    </row>
    <row r="80" spans="1:247" s="431" customFormat="1" ht="36" customHeight="1" x14ac:dyDescent="0.25">
      <c r="A80" s="461"/>
      <c r="B80" s="33" t="s">
        <v>233</v>
      </c>
      <c r="C80" s="259" t="s">
        <v>369</v>
      </c>
      <c r="D80" s="317"/>
      <c r="E80" s="33" t="s">
        <v>29</v>
      </c>
      <c r="F80" s="33"/>
      <c r="G80" s="35" t="s">
        <v>73</v>
      </c>
      <c r="H80" s="422"/>
      <c r="I80" s="33" t="s">
        <v>77</v>
      </c>
      <c r="J80" s="33" t="s">
        <v>77</v>
      </c>
      <c r="K80" s="515" t="s">
        <v>427</v>
      </c>
      <c r="L80" s="35" t="s">
        <v>78</v>
      </c>
      <c r="M80" s="872">
        <v>23</v>
      </c>
      <c r="N80" s="862"/>
      <c r="O80" s="862"/>
      <c r="P80" s="862">
        <v>24</v>
      </c>
      <c r="Q80" s="862"/>
      <c r="R80" s="862"/>
      <c r="S80" s="862"/>
      <c r="T80" s="888"/>
      <c r="U80" s="766"/>
      <c r="V80" s="874">
        <v>1</v>
      </c>
      <c r="W80" s="568" t="s">
        <v>171</v>
      </c>
      <c r="X80" s="567" t="s">
        <v>236</v>
      </c>
      <c r="Y80" s="567"/>
      <c r="Z80" s="310">
        <v>1</v>
      </c>
      <c r="AA80" s="307" t="s">
        <v>172</v>
      </c>
      <c r="AB80" s="307" t="s">
        <v>187</v>
      </c>
      <c r="AC80" s="307" t="s">
        <v>192</v>
      </c>
      <c r="AD80" s="994"/>
      <c r="AE80" s="995" t="str">
        <f t="shared" si="8"/>
        <v/>
      </c>
      <c r="AF80" s="569">
        <v>1</v>
      </c>
      <c r="AG80" s="568" t="s">
        <v>172</v>
      </c>
      <c r="AH80" s="567" t="s">
        <v>187</v>
      </c>
      <c r="AI80" s="567" t="s">
        <v>192</v>
      </c>
      <c r="AJ80" s="310">
        <v>1</v>
      </c>
      <c r="AK80" s="307" t="s">
        <v>172</v>
      </c>
      <c r="AL80" s="307" t="s">
        <v>187</v>
      </c>
      <c r="AM80" s="489" t="s">
        <v>192</v>
      </c>
      <c r="AN80" s="537" t="s">
        <v>462</v>
      </c>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c r="BP80" s="430"/>
      <c r="BQ80" s="430"/>
      <c r="BR80" s="430"/>
      <c r="BS80" s="430"/>
      <c r="BT80" s="430"/>
      <c r="BU80" s="430"/>
      <c r="BV80" s="430"/>
      <c r="BW80" s="430"/>
      <c r="BX80" s="430"/>
      <c r="BY80" s="430"/>
      <c r="BZ80" s="430"/>
      <c r="CA80" s="430"/>
      <c r="CB80" s="430"/>
      <c r="CC80" s="430"/>
      <c r="CD80" s="430"/>
      <c r="CE80" s="430"/>
      <c r="CF80" s="430"/>
      <c r="CG80" s="430"/>
      <c r="CH80" s="430"/>
      <c r="CI80" s="430"/>
      <c r="CJ80" s="430"/>
      <c r="CK80" s="430"/>
      <c r="CL80" s="430"/>
      <c r="CM80" s="430"/>
      <c r="CN80" s="430"/>
      <c r="CO80" s="430"/>
      <c r="CP80" s="430"/>
      <c r="CQ80" s="430"/>
      <c r="CR80" s="430"/>
      <c r="CS80" s="430"/>
      <c r="CT80" s="430"/>
      <c r="CU80" s="430"/>
      <c r="CV80" s="430"/>
      <c r="CW80" s="430"/>
      <c r="CX80" s="430"/>
      <c r="CY80" s="430"/>
      <c r="CZ80" s="430"/>
      <c r="DA80" s="430"/>
      <c r="DB80" s="430"/>
      <c r="DC80" s="430"/>
      <c r="DD80" s="430"/>
      <c r="DE80" s="430"/>
      <c r="DF80" s="430"/>
      <c r="DG80" s="430"/>
      <c r="DH80" s="430"/>
      <c r="DI80" s="430"/>
      <c r="DJ80" s="430"/>
      <c r="DK80" s="430"/>
      <c r="DL80" s="430"/>
      <c r="DM80" s="430"/>
      <c r="DN80" s="430"/>
      <c r="DO80" s="430"/>
      <c r="DP80" s="430"/>
      <c r="DQ80" s="430"/>
      <c r="DR80" s="430"/>
      <c r="DS80" s="430"/>
      <c r="DT80" s="430"/>
      <c r="DU80" s="430"/>
      <c r="DV80" s="430"/>
      <c r="DW80" s="430"/>
      <c r="DX80" s="430"/>
      <c r="DY80" s="430"/>
      <c r="DZ80" s="430"/>
      <c r="EA80" s="430"/>
      <c r="EB80" s="430"/>
      <c r="EC80" s="430"/>
      <c r="ED80" s="430"/>
      <c r="EE80" s="430"/>
      <c r="EF80" s="430"/>
      <c r="EG80" s="430"/>
      <c r="EH80" s="430"/>
      <c r="EI80" s="430"/>
      <c r="EJ80" s="430"/>
      <c r="EK80" s="430"/>
      <c r="EL80" s="430"/>
      <c r="EM80" s="430"/>
      <c r="EN80" s="430"/>
      <c r="EO80" s="430"/>
      <c r="EP80" s="430"/>
      <c r="EQ80" s="430"/>
      <c r="ER80" s="430"/>
      <c r="ES80" s="430"/>
      <c r="ET80" s="430"/>
      <c r="EU80" s="430"/>
      <c r="EV80" s="430"/>
      <c r="EW80" s="430"/>
      <c r="EX80" s="430"/>
      <c r="EY80" s="430"/>
      <c r="EZ80" s="430"/>
      <c r="FA80" s="430"/>
      <c r="FB80" s="430"/>
      <c r="FC80" s="430"/>
      <c r="FD80" s="430"/>
      <c r="FE80" s="430"/>
      <c r="FF80" s="430"/>
      <c r="FG80" s="430"/>
      <c r="FH80" s="430"/>
      <c r="FI80" s="430"/>
      <c r="FJ80" s="430"/>
      <c r="FK80" s="430"/>
      <c r="FL80" s="430"/>
      <c r="FM80" s="430"/>
      <c r="FN80" s="430"/>
      <c r="FO80" s="430"/>
      <c r="FP80" s="430"/>
      <c r="FQ80" s="430"/>
      <c r="FR80" s="430"/>
      <c r="FS80" s="430"/>
      <c r="FT80" s="430"/>
      <c r="FU80" s="430"/>
      <c r="FV80" s="430"/>
      <c r="FW80" s="430"/>
      <c r="FX80" s="430"/>
      <c r="FY80" s="430"/>
      <c r="FZ80" s="430"/>
      <c r="GA80" s="430"/>
      <c r="GB80" s="430"/>
      <c r="GC80" s="430"/>
      <c r="GD80" s="430"/>
      <c r="GE80" s="430"/>
      <c r="GF80" s="430"/>
      <c r="GG80" s="430"/>
      <c r="GH80" s="430"/>
      <c r="GI80" s="430"/>
      <c r="GJ80" s="430"/>
      <c r="GK80" s="430"/>
      <c r="GL80" s="430"/>
      <c r="GM80" s="430"/>
      <c r="GN80" s="430"/>
      <c r="GO80" s="430"/>
      <c r="GP80" s="430"/>
      <c r="GQ80" s="430"/>
      <c r="GR80" s="430"/>
      <c r="GS80" s="430"/>
      <c r="GT80" s="430"/>
      <c r="GU80" s="430"/>
      <c r="GV80" s="430"/>
      <c r="GW80" s="430"/>
      <c r="GX80" s="430"/>
      <c r="GY80" s="430"/>
      <c r="GZ80" s="430"/>
      <c r="HA80" s="430"/>
      <c r="HB80" s="430"/>
      <c r="HC80" s="430"/>
      <c r="HD80" s="430"/>
      <c r="HE80" s="430"/>
      <c r="HF80" s="430"/>
      <c r="HG80" s="430"/>
      <c r="HH80" s="430"/>
      <c r="HI80" s="430"/>
      <c r="HJ80" s="430"/>
      <c r="HK80" s="430"/>
      <c r="HL80" s="430"/>
      <c r="HM80" s="430"/>
      <c r="HN80" s="430"/>
      <c r="HO80" s="430"/>
      <c r="HP80" s="430"/>
      <c r="HQ80" s="430"/>
      <c r="HR80" s="430"/>
      <c r="HS80" s="430"/>
    </row>
    <row r="81" spans="1:247" s="431" customFormat="1" ht="51" customHeight="1" x14ac:dyDescent="0.25">
      <c r="A81" s="461"/>
      <c r="B81" s="33" t="s">
        <v>234</v>
      </c>
      <c r="C81" s="316" t="s">
        <v>370</v>
      </c>
      <c r="D81" s="317" t="s">
        <v>294</v>
      </c>
      <c r="E81" s="33" t="s">
        <v>29</v>
      </c>
      <c r="F81" s="33"/>
      <c r="G81" s="35" t="s">
        <v>73</v>
      </c>
      <c r="H81" s="422"/>
      <c r="I81" s="33" t="s">
        <v>77</v>
      </c>
      <c r="J81" s="33" t="s">
        <v>77</v>
      </c>
      <c r="K81" s="515" t="s">
        <v>426</v>
      </c>
      <c r="L81" s="35" t="s">
        <v>78</v>
      </c>
      <c r="M81" s="872">
        <v>23</v>
      </c>
      <c r="N81" s="862"/>
      <c r="O81" s="862"/>
      <c r="P81" s="862">
        <v>24</v>
      </c>
      <c r="Q81" s="862"/>
      <c r="R81" s="862"/>
      <c r="S81" s="862"/>
      <c r="T81" s="888"/>
      <c r="U81" s="766"/>
      <c r="V81" s="874">
        <v>1</v>
      </c>
      <c r="W81" s="568" t="s">
        <v>171</v>
      </c>
      <c r="X81" s="567" t="s">
        <v>271</v>
      </c>
      <c r="Y81" s="567"/>
      <c r="Z81" s="310">
        <v>1</v>
      </c>
      <c r="AA81" s="307" t="s">
        <v>172</v>
      </c>
      <c r="AB81" s="307" t="s">
        <v>187</v>
      </c>
      <c r="AC81" s="307" t="s">
        <v>192</v>
      </c>
      <c r="AD81" s="994"/>
      <c r="AE81" s="995" t="str">
        <f t="shared" si="8"/>
        <v/>
      </c>
      <c r="AF81" s="569">
        <v>1</v>
      </c>
      <c r="AG81" s="568" t="s">
        <v>172</v>
      </c>
      <c r="AH81" s="567" t="s">
        <v>190</v>
      </c>
      <c r="AI81" s="567" t="s">
        <v>211</v>
      </c>
      <c r="AJ81" s="310">
        <v>1</v>
      </c>
      <c r="AK81" s="307" t="s">
        <v>172</v>
      </c>
      <c r="AL81" s="307" t="s">
        <v>190</v>
      </c>
      <c r="AM81" s="489" t="s">
        <v>211</v>
      </c>
      <c r="AN81" s="537" t="s">
        <v>463</v>
      </c>
      <c r="AO81" s="430"/>
      <c r="AP81" s="430"/>
      <c r="AQ81" s="430"/>
      <c r="AR81" s="430"/>
      <c r="AS81" s="430"/>
      <c r="AT81" s="430"/>
      <c r="AU81" s="430"/>
      <c r="AV81" s="430"/>
      <c r="AW81" s="430"/>
      <c r="AX81" s="430"/>
      <c r="AY81" s="430"/>
      <c r="AZ81" s="430"/>
      <c r="BA81" s="430"/>
      <c r="BB81" s="430"/>
      <c r="BC81" s="430"/>
      <c r="BD81" s="430"/>
      <c r="BE81" s="430"/>
      <c r="BF81" s="430"/>
      <c r="BG81" s="430"/>
      <c r="BH81" s="430"/>
      <c r="BI81" s="430"/>
      <c r="BJ81" s="430"/>
      <c r="BK81" s="430"/>
      <c r="BL81" s="430"/>
      <c r="BM81" s="430"/>
      <c r="BN81" s="430"/>
      <c r="BO81" s="430"/>
      <c r="BP81" s="430"/>
      <c r="BQ81" s="430"/>
      <c r="BR81" s="430"/>
      <c r="BS81" s="430"/>
      <c r="BT81" s="430"/>
      <c r="BU81" s="430"/>
      <c r="BV81" s="430"/>
      <c r="BW81" s="430"/>
      <c r="BX81" s="430"/>
      <c r="BY81" s="430"/>
      <c r="BZ81" s="430"/>
      <c r="CA81" s="430"/>
      <c r="CB81" s="430"/>
      <c r="CC81" s="430"/>
      <c r="CD81" s="430"/>
      <c r="CE81" s="430"/>
      <c r="CF81" s="430"/>
      <c r="CG81" s="430"/>
      <c r="CH81" s="430"/>
      <c r="CI81" s="430"/>
      <c r="CJ81" s="430"/>
      <c r="CK81" s="430"/>
      <c r="CL81" s="430"/>
      <c r="CM81" s="430"/>
      <c r="CN81" s="430"/>
      <c r="CO81" s="430"/>
      <c r="CP81" s="430"/>
      <c r="CQ81" s="430"/>
      <c r="CR81" s="430"/>
      <c r="CS81" s="430"/>
      <c r="CT81" s="430"/>
      <c r="CU81" s="430"/>
      <c r="CV81" s="430"/>
      <c r="CW81" s="430"/>
      <c r="CX81" s="430"/>
      <c r="CY81" s="430"/>
      <c r="CZ81" s="430"/>
      <c r="DA81" s="430"/>
      <c r="DB81" s="430"/>
      <c r="DC81" s="430"/>
      <c r="DD81" s="430"/>
      <c r="DE81" s="430"/>
      <c r="DF81" s="430"/>
      <c r="DG81" s="430"/>
      <c r="DH81" s="430"/>
      <c r="DI81" s="430"/>
      <c r="DJ81" s="430"/>
      <c r="DK81" s="430"/>
      <c r="DL81" s="430"/>
      <c r="DM81" s="430"/>
      <c r="DN81" s="430"/>
      <c r="DO81" s="430"/>
      <c r="DP81" s="430"/>
      <c r="DQ81" s="430"/>
      <c r="DR81" s="430"/>
      <c r="DS81" s="430"/>
      <c r="DT81" s="430"/>
      <c r="DU81" s="430"/>
      <c r="DV81" s="430"/>
      <c r="DW81" s="430"/>
      <c r="DX81" s="430"/>
      <c r="DY81" s="430"/>
      <c r="DZ81" s="430"/>
      <c r="EA81" s="430"/>
      <c r="EB81" s="430"/>
      <c r="EC81" s="430"/>
      <c r="ED81" s="430"/>
      <c r="EE81" s="430"/>
      <c r="EF81" s="430"/>
      <c r="EG81" s="430"/>
      <c r="EH81" s="430"/>
      <c r="EI81" s="430"/>
      <c r="EJ81" s="430"/>
      <c r="EK81" s="430"/>
      <c r="EL81" s="430"/>
      <c r="EM81" s="430"/>
      <c r="EN81" s="430"/>
      <c r="EO81" s="430"/>
      <c r="EP81" s="430"/>
      <c r="EQ81" s="430"/>
      <c r="ER81" s="430"/>
      <c r="ES81" s="430"/>
      <c r="ET81" s="430"/>
      <c r="EU81" s="430"/>
      <c r="EV81" s="430"/>
      <c r="EW81" s="430"/>
      <c r="EX81" s="430"/>
      <c r="EY81" s="430"/>
      <c r="EZ81" s="430"/>
      <c r="FA81" s="430"/>
      <c r="FB81" s="430"/>
      <c r="FC81" s="430"/>
      <c r="FD81" s="430"/>
      <c r="FE81" s="430"/>
      <c r="FF81" s="430"/>
      <c r="FG81" s="430"/>
      <c r="FH81" s="430"/>
      <c r="FI81" s="430"/>
      <c r="FJ81" s="430"/>
      <c r="FK81" s="430"/>
      <c r="FL81" s="430"/>
      <c r="FM81" s="430"/>
      <c r="FN81" s="430"/>
      <c r="FO81" s="430"/>
      <c r="FP81" s="430"/>
      <c r="FQ81" s="430"/>
      <c r="FR81" s="430"/>
      <c r="FS81" s="430"/>
      <c r="FT81" s="430"/>
      <c r="FU81" s="430"/>
      <c r="FV81" s="430"/>
      <c r="FW81" s="430"/>
      <c r="FX81" s="430"/>
      <c r="FY81" s="430"/>
      <c r="FZ81" s="430"/>
      <c r="GA81" s="430"/>
      <c r="GB81" s="430"/>
      <c r="GC81" s="430"/>
      <c r="GD81" s="430"/>
      <c r="GE81" s="430"/>
      <c r="GF81" s="430"/>
      <c r="GG81" s="430"/>
      <c r="GH81" s="430"/>
      <c r="GI81" s="430"/>
      <c r="GJ81" s="430"/>
      <c r="GK81" s="430"/>
      <c r="GL81" s="430"/>
      <c r="GM81" s="430"/>
      <c r="GN81" s="430"/>
      <c r="GO81" s="430"/>
      <c r="GP81" s="430"/>
      <c r="GQ81" s="430"/>
      <c r="GR81" s="430"/>
      <c r="GS81" s="430"/>
      <c r="GT81" s="430"/>
      <c r="GU81" s="430"/>
      <c r="GV81" s="430"/>
      <c r="GW81" s="430"/>
      <c r="GX81" s="430"/>
      <c r="GY81" s="430"/>
      <c r="GZ81" s="430"/>
      <c r="HA81" s="430"/>
      <c r="HB81" s="430"/>
      <c r="HC81" s="430"/>
      <c r="HD81" s="430"/>
      <c r="HE81" s="430"/>
      <c r="HF81" s="430"/>
      <c r="HG81" s="430"/>
      <c r="HH81" s="430"/>
      <c r="HI81" s="430"/>
      <c r="HJ81" s="430"/>
      <c r="HK81" s="430"/>
      <c r="HL81" s="430"/>
      <c r="HM81" s="430"/>
      <c r="HN81" s="430"/>
      <c r="HO81" s="430"/>
      <c r="HP81" s="430"/>
      <c r="HQ81" s="430"/>
      <c r="HR81" s="430"/>
      <c r="HS81" s="430"/>
    </row>
    <row r="82" spans="1:247" s="378" customFormat="1" ht="36" customHeight="1" x14ac:dyDescent="0.25">
      <c r="A82" s="560" t="s">
        <v>321</v>
      </c>
      <c r="B82" s="560" t="s">
        <v>238</v>
      </c>
      <c r="C82" s="561" t="s">
        <v>283</v>
      </c>
      <c r="D82" s="562"/>
      <c r="E82" s="566" t="s">
        <v>483</v>
      </c>
      <c r="F82" s="563"/>
      <c r="G82" s="564"/>
      <c r="H82" s="554" t="s">
        <v>376</v>
      </c>
      <c r="I82" s="565">
        <v>2</v>
      </c>
      <c r="J82" s="554">
        <v>2</v>
      </c>
      <c r="K82" s="553"/>
      <c r="L82" s="554"/>
      <c r="M82" s="738"/>
      <c r="N82" s="880"/>
      <c r="O82" s="880"/>
      <c r="P82" s="881"/>
      <c r="Q82" s="881"/>
      <c r="R82" s="882"/>
      <c r="S82" s="882"/>
      <c r="T82" s="725"/>
      <c r="U82" s="767"/>
      <c r="V82" s="875"/>
      <c r="W82" s="556"/>
      <c r="X82" s="556"/>
      <c r="Y82" s="557"/>
      <c r="Z82" s="556"/>
      <c r="AA82" s="556"/>
      <c r="AB82" s="556"/>
      <c r="AC82" s="557"/>
      <c r="AD82" s="801"/>
      <c r="AE82" s="824"/>
      <c r="AF82" s="556"/>
      <c r="AG82" s="556"/>
      <c r="AH82" s="556"/>
      <c r="AI82" s="557"/>
      <c r="AJ82" s="556"/>
      <c r="AK82" s="556"/>
      <c r="AL82" s="556"/>
      <c r="AM82" s="558"/>
      <c r="AN82" s="559"/>
      <c r="AO82" s="377"/>
      <c r="AP82" s="377"/>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7"/>
      <c r="CB82" s="377"/>
      <c r="CC82" s="377"/>
      <c r="CD82" s="377"/>
      <c r="CE82" s="377"/>
      <c r="CF82" s="377"/>
      <c r="CG82" s="377"/>
      <c r="CH82" s="377"/>
      <c r="CI82" s="377"/>
      <c r="CJ82" s="377"/>
      <c r="CK82" s="377"/>
      <c r="CL82" s="377"/>
      <c r="CM82" s="377"/>
      <c r="CN82" s="377"/>
      <c r="CO82" s="377"/>
      <c r="CP82" s="377"/>
      <c r="CQ82" s="377"/>
      <c r="CR82" s="377"/>
      <c r="CS82" s="377"/>
      <c r="CT82" s="377"/>
      <c r="CU82" s="377"/>
      <c r="CV82" s="377"/>
      <c r="CW82" s="377"/>
      <c r="CX82" s="377"/>
      <c r="CY82" s="377"/>
      <c r="CZ82" s="377"/>
      <c r="DA82" s="377"/>
      <c r="DB82" s="377"/>
      <c r="DC82" s="377"/>
      <c r="DD82" s="377"/>
      <c r="DE82" s="377"/>
      <c r="DF82" s="377"/>
      <c r="DG82" s="377"/>
      <c r="DH82" s="377"/>
      <c r="DI82" s="377"/>
      <c r="DJ82" s="377"/>
      <c r="DK82" s="377"/>
      <c r="DL82" s="377"/>
      <c r="DM82" s="377"/>
      <c r="DN82" s="377"/>
      <c r="DO82" s="377"/>
      <c r="DP82" s="377"/>
      <c r="DQ82" s="377"/>
      <c r="DR82" s="377"/>
      <c r="DS82" s="377"/>
      <c r="DT82" s="377"/>
      <c r="DU82" s="377"/>
      <c r="DV82" s="377"/>
      <c r="DW82" s="377"/>
      <c r="DX82" s="377"/>
      <c r="DY82" s="377"/>
      <c r="DZ82" s="377"/>
      <c r="EA82" s="377"/>
      <c r="EB82" s="377"/>
      <c r="EC82" s="377"/>
      <c r="ED82" s="377"/>
      <c r="EE82" s="377"/>
      <c r="EF82" s="377"/>
      <c r="EG82" s="377"/>
      <c r="EH82" s="377"/>
      <c r="EI82" s="377"/>
      <c r="EJ82" s="377"/>
      <c r="EK82" s="377"/>
      <c r="EL82" s="377"/>
      <c r="EM82" s="377"/>
      <c r="EN82" s="377"/>
      <c r="EO82" s="377"/>
      <c r="EP82" s="377"/>
      <c r="EQ82" s="377"/>
      <c r="ER82" s="377"/>
      <c r="ES82" s="377"/>
      <c r="ET82" s="377"/>
      <c r="EU82" s="377"/>
      <c r="EV82" s="377"/>
      <c r="EW82" s="377"/>
      <c r="EX82" s="377"/>
      <c r="EY82" s="377"/>
      <c r="EZ82" s="377"/>
      <c r="FA82" s="377"/>
      <c r="FB82" s="377"/>
      <c r="FC82" s="377"/>
      <c r="FD82" s="377"/>
      <c r="FE82" s="377"/>
      <c r="FF82" s="377"/>
      <c r="FG82" s="377"/>
      <c r="FH82" s="377"/>
      <c r="FI82" s="377"/>
      <c r="FJ82" s="377"/>
      <c r="FK82" s="377"/>
      <c r="FL82" s="377"/>
      <c r="FM82" s="377"/>
      <c r="FN82" s="377"/>
      <c r="FO82" s="377"/>
      <c r="FP82" s="377"/>
      <c r="FQ82" s="377"/>
      <c r="FR82" s="377"/>
      <c r="FS82" s="377"/>
      <c r="FT82" s="377"/>
      <c r="FU82" s="377"/>
      <c r="FV82" s="377"/>
      <c r="FW82" s="377"/>
      <c r="FX82" s="377"/>
      <c r="FY82" s="377"/>
      <c r="FZ82" s="377"/>
      <c r="GA82" s="377"/>
      <c r="GB82" s="377"/>
      <c r="GC82" s="377"/>
      <c r="GD82" s="377"/>
      <c r="GE82" s="377"/>
      <c r="GF82" s="377"/>
      <c r="GG82" s="377"/>
      <c r="GH82" s="377"/>
      <c r="GI82" s="377"/>
      <c r="GJ82" s="377"/>
      <c r="GK82" s="377"/>
      <c r="GL82" s="377"/>
      <c r="GM82" s="377"/>
      <c r="GN82" s="377"/>
      <c r="GO82" s="377"/>
      <c r="GP82" s="377"/>
      <c r="GQ82" s="377"/>
      <c r="GR82" s="377"/>
      <c r="GS82" s="377"/>
      <c r="GT82" s="377"/>
      <c r="GU82" s="377"/>
      <c r="GV82" s="377"/>
      <c r="GW82" s="377"/>
      <c r="GX82" s="377"/>
      <c r="GY82" s="377"/>
      <c r="GZ82" s="377"/>
      <c r="HA82" s="377"/>
      <c r="HB82" s="377"/>
      <c r="HC82" s="377"/>
      <c r="HD82" s="377"/>
      <c r="HE82" s="377"/>
      <c r="HF82" s="377"/>
      <c r="HG82" s="377"/>
      <c r="HH82" s="377"/>
      <c r="HI82" s="377"/>
      <c r="HJ82" s="377"/>
      <c r="HK82" s="377"/>
      <c r="HL82" s="377"/>
      <c r="HM82" s="377"/>
      <c r="HN82" s="377"/>
      <c r="HO82" s="377"/>
      <c r="HP82" s="377"/>
      <c r="HQ82" s="377"/>
      <c r="HR82" s="377"/>
      <c r="HS82" s="377"/>
      <c r="HT82" s="377"/>
      <c r="HU82" s="377"/>
      <c r="HV82" s="377"/>
      <c r="HW82" s="377"/>
      <c r="HX82" s="377"/>
      <c r="HY82" s="377"/>
      <c r="HZ82" s="377"/>
      <c r="IA82" s="377"/>
      <c r="IB82" s="377"/>
      <c r="IC82" s="377"/>
      <c r="ID82" s="377"/>
      <c r="IE82" s="377"/>
      <c r="IF82" s="377"/>
      <c r="IG82" s="377"/>
      <c r="IH82" s="377"/>
      <c r="II82" s="377"/>
      <c r="IJ82" s="377"/>
      <c r="IK82" s="377"/>
      <c r="IL82" s="377"/>
    </row>
    <row r="83" spans="1:247" ht="96.75" customHeight="1" x14ac:dyDescent="0.25">
      <c r="A83" s="470"/>
      <c r="B83" s="470" t="s">
        <v>371</v>
      </c>
      <c r="C83" s="491" t="s">
        <v>372</v>
      </c>
      <c r="D83" s="454" t="s">
        <v>373</v>
      </c>
      <c r="E83" s="35" t="s">
        <v>101</v>
      </c>
      <c r="F83" s="35" t="s">
        <v>74</v>
      </c>
      <c r="G83" s="35" t="s">
        <v>123</v>
      </c>
      <c r="H83" s="422"/>
      <c r="I83" s="33" t="s">
        <v>81</v>
      </c>
      <c r="J83" s="33" t="s">
        <v>81</v>
      </c>
      <c r="K83" s="501" t="s">
        <v>340</v>
      </c>
      <c r="L83" s="501">
        <v>12</v>
      </c>
      <c r="M83" s="753">
        <v>2</v>
      </c>
      <c r="N83" s="862"/>
      <c r="O83" s="862"/>
      <c r="P83" s="862">
        <v>18</v>
      </c>
      <c r="Q83" s="862"/>
      <c r="R83" s="862"/>
      <c r="S83" s="862"/>
      <c r="T83" s="888"/>
      <c r="U83" s="889"/>
      <c r="V83" s="874">
        <v>1</v>
      </c>
      <c r="W83" s="568" t="s">
        <v>171</v>
      </c>
      <c r="X83" s="567" t="s">
        <v>419</v>
      </c>
      <c r="Y83" s="567" t="s">
        <v>192</v>
      </c>
      <c r="Z83" s="310">
        <v>1</v>
      </c>
      <c r="AA83" s="307" t="s">
        <v>172</v>
      </c>
      <c r="AB83" s="307" t="s">
        <v>187</v>
      </c>
      <c r="AC83" s="307" t="s">
        <v>194</v>
      </c>
      <c r="AD83" s="994"/>
      <c r="AE83" s="995" t="str">
        <f t="shared" ref="AE83:AE85" si="9">IF(AD83="","",+AD83)</f>
        <v/>
      </c>
      <c r="AF83" s="569">
        <v>1</v>
      </c>
      <c r="AG83" s="568" t="s">
        <v>172</v>
      </c>
      <c r="AH83" s="567" t="s">
        <v>190</v>
      </c>
      <c r="AI83" s="567" t="s">
        <v>270</v>
      </c>
      <c r="AJ83" s="310">
        <v>1</v>
      </c>
      <c r="AK83" s="307" t="s">
        <v>172</v>
      </c>
      <c r="AL83" s="307" t="s">
        <v>190</v>
      </c>
      <c r="AM83" s="489" t="s">
        <v>270</v>
      </c>
      <c r="AN83" s="537" t="s">
        <v>464</v>
      </c>
    </row>
    <row r="84" spans="1:247" ht="96.75" customHeight="1" x14ac:dyDescent="0.25">
      <c r="A84" s="470"/>
      <c r="B84" s="470" t="s">
        <v>239</v>
      </c>
      <c r="C84" s="491" t="s">
        <v>307</v>
      </c>
      <c r="D84" s="454" t="s">
        <v>374</v>
      </c>
      <c r="E84" s="35" t="s">
        <v>101</v>
      </c>
      <c r="F84" s="35" t="s">
        <v>74</v>
      </c>
      <c r="G84" s="35" t="s">
        <v>484</v>
      </c>
      <c r="H84" s="422"/>
      <c r="I84" s="33" t="s">
        <v>81</v>
      </c>
      <c r="J84" s="33" t="s">
        <v>81</v>
      </c>
      <c r="K84" s="501" t="s">
        <v>341</v>
      </c>
      <c r="L84" s="501">
        <v>11</v>
      </c>
      <c r="M84" s="753">
        <v>23</v>
      </c>
      <c r="N84" s="862"/>
      <c r="O84" s="862"/>
      <c r="P84" s="862">
        <v>18</v>
      </c>
      <c r="Q84" s="862"/>
      <c r="R84" s="862"/>
      <c r="S84" s="862"/>
      <c r="T84" s="888"/>
      <c r="U84" s="890"/>
      <c r="V84" s="874">
        <v>1</v>
      </c>
      <c r="W84" s="568" t="s">
        <v>171</v>
      </c>
      <c r="X84" s="567"/>
      <c r="Y84" s="567"/>
      <c r="Z84" s="310">
        <v>1</v>
      </c>
      <c r="AA84" s="307" t="s">
        <v>172</v>
      </c>
      <c r="AB84" s="307" t="s">
        <v>187</v>
      </c>
      <c r="AC84" s="307" t="s">
        <v>194</v>
      </c>
      <c r="AD84" s="994"/>
      <c r="AE84" s="995" t="str">
        <f t="shared" si="9"/>
        <v/>
      </c>
      <c r="AF84" s="569">
        <v>1</v>
      </c>
      <c r="AG84" s="568" t="s">
        <v>172</v>
      </c>
      <c r="AH84" s="567" t="s">
        <v>187</v>
      </c>
      <c r="AI84" s="567" t="s">
        <v>194</v>
      </c>
      <c r="AJ84" s="310">
        <v>1</v>
      </c>
      <c r="AK84" s="307" t="s">
        <v>172</v>
      </c>
      <c r="AL84" s="307" t="s">
        <v>187</v>
      </c>
      <c r="AM84" s="489" t="s">
        <v>194</v>
      </c>
      <c r="AN84" s="537" t="s">
        <v>479</v>
      </c>
    </row>
    <row r="85" spans="1:247" ht="96.75" customHeight="1" x14ac:dyDescent="0.25">
      <c r="A85" s="470"/>
      <c r="B85" s="470" t="s">
        <v>240</v>
      </c>
      <c r="C85" s="491" t="s">
        <v>308</v>
      </c>
      <c r="D85" s="454" t="s">
        <v>375</v>
      </c>
      <c r="E85" s="33" t="s">
        <v>101</v>
      </c>
      <c r="F85" s="35" t="s">
        <v>74</v>
      </c>
      <c r="G85" s="33" t="s">
        <v>484</v>
      </c>
      <c r="H85" s="417"/>
      <c r="I85" s="35" t="s">
        <v>81</v>
      </c>
      <c r="J85" s="35" t="s">
        <v>81</v>
      </c>
      <c r="K85" s="501" t="s">
        <v>493</v>
      </c>
      <c r="L85" s="501">
        <v>14</v>
      </c>
      <c r="M85" s="753">
        <v>6</v>
      </c>
      <c r="N85" s="862"/>
      <c r="O85" s="862"/>
      <c r="P85" s="862">
        <v>18</v>
      </c>
      <c r="Q85" s="862"/>
      <c r="R85" s="862"/>
      <c r="S85" s="862"/>
      <c r="T85" s="892"/>
      <c r="U85" s="893"/>
      <c r="V85" s="874">
        <v>1</v>
      </c>
      <c r="W85" s="568" t="s">
        <v>171</v>
      </c>
      <c r="X85" s="567" t="s">
        <v>182</v>
      </c>
      <c r="Y85" s="567" t="s">
        <v>494</v>
      </c>
      <c r="Z85" s="310">
        <v>1</v>
      </c>
      <c r="AA85" s="307" t="s">
        <v>172</v>
      </c>
      <c r="AB85" s="307" t="s">
        <v>187</v>
      </c>
      <c r="AC85" s="307" t="s">
        <v>194</v>
      </c>
      <c r="AD85" s="994"/>
      <c r="AE85" s="995" t="str">
        <f t="shared" si="9"/>
        <v/>
      </c>
      <c r="AF85" s="569">
        <v>1</v>
      </c>
      <c r="AG85" s="568" t="s">
        <v>172</v>
      </c>
      <c r="AH85" s="567" t="s">
        <v>187</v>
      </c>
      <c r="AI85" s="567" t="s">
        <v>194</v>
      </c>
      <c r="AJ85" s="310">
        <v>1</v>
      </c>
      <c r="AK85" s="307" t="s">
        <v>172</v>
      </c>
      <c r="AL85" s="307" t="s">
        <v>187</v>
      </c>
      <c r="AM85" s="489" t="s">
        <v>194</v>
      </c>
      <c r="AN85" s="537" t="s">
        <v>479</v>
      </c>
    </row>
    <row r="86" spans="1:247" s="365" customFormat="1" ht="30.75" customHeight="1" x14ac:dyDescent="0.25">
      <c r="A86" s="345" t="s">
        <v>364</v>
      </c>
      <c r="B86" s="345" t="s">
        <v>241</v>
      </c>
      <c r="C86" s="379" t="s">
        <v>362</v>
      </c>
      <c r="D86" s="462" t="s">
        <v>409</v>
      </c>
      <c r="E86" s="339"/>
      <c r="F86" s="339"/>
      <c r="G86" s="380" t="s">
        <v>73</v>
      </c>
      <c r="H86" s="420"/>
      <c r="I86" s="381"/>
      <c r="J86" s="382"/>
      <c r="K86" s="498"/>
      <c r="L86" s="382"/>
      <c r="M86" s="612"/>
      <c r="N86" s="867"/>
      <c r="O86" s="867"/>
      <c r="P86" s="868"/>
      <c r="Q86" s="868"/>
      <c r="R86" s="869"/>
      <c r="S86" s="869"/>
      <c r="T86" s="728"/>
      <c r="U86" s="770"/>
      <c r="V86" s="876"/>
      <c r="W86" s="483"/>
      <c r="X86" s="384"/>
      <c r="Y86" s="384"/>
      <c r="Z86" s="384"/>
      <c r="AA86" s="384"/>
      <c r="AB86" s="384"/>
      <c r="AC86" s="384"/>
      <c r="AD86" s="807"/>
      <c r="AE86" s="826"/>
      <c r="AF86" s="384"/>
      <c r="AG86" s="384"/>
      <c r="AH86" s="384"/>
      <c r="AI86" s="384"/>
      <c r="AJ86" s="384"/>
      <c r="AK86" s="384"/>
      <c r="AL86" s="384"/>
      <c r="AM86" s="474"/>
      <c r="AN86" s="539"/>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EY86" s="150"/>
      <c r="EZ86" s="150"/>
      <c r="FA86" s="150"/>
      <c r="FB86" s="150"/>
      <c r="FC86" s="150"/>
      <c r="FD86" s="150"/>
      <c r="FE86" s="150"/>
      <c r="FF86" s="150"/>
      <c r="FG86" s="150"/>
      <c r="FH86" s="150"/>
      <c r="FI86" s="150"/>
      <c r="FJ86" s="150"/>
      <c r="FK86" s="150"/>
      <c r="FL86" s="150"/>
      <c r="FM86" s="150"/>
      <c r="FN86" s="150"/>
      <c r="FO86" s="150"/>
      <c r="FP86" s="150"/>
      <c r="FQ86" s="150"/>
      <c r="FR86" s="150"/>
      <c r="FS86" s="150"/>
      <c r="FT86" s="150"/>
      <c r="FU86" s="150"/>
      <c r="FV86" s="150"/>
      <c r="FW86" s="150"/>
      <c r="FX86" s="150"/>
      <c r="FY86" s="150"/>
      <c r="FZ86" s="150"/>
      <c r="GA86" s="150"/>
      <c r="GB86" s="150"/>
      <c r="GC86" s="150"/>
      <c r="GD86" s="150"/>
      <c r="GE86" s="150"/>
      <c r="GF86" s="150"/>
      <c r="GG86" s="150"/>
      <c r="GH86" s="150"/>
      <c r="GI86" s="150"/>
      <c r="GJ86" s="150"/>
      <c r="GK86" s="150"/>
      <c r="GL86" s="150"/>
      <c r="GM86" s="150"/>
      <c r="GN86" s="150"/>
      <c r="GO86" s="150"/>
      <c r="GP86" s="150"/>
      <c r="GQ86" s="150"/>
      <c r="GR86" s="150"/>
      <c r="GS86" s="150"/>
      <c r="GT86" s="150"/>
      <c r="GU86" s="150"/>
      <c r="GV86" s="150"/>
      <c r="GW86" s="150"/>
      <c r="GX86" s="150"/>
      <c r="GY86" s="150"/>
      <c r="GZ86" s="150"/>
      <c r="HA86" s="150"/>
      <c r="HB86" s="150"/>
      <c r="HC86" s="150"/>
      <c r="HD86" s="150"/>
      <c r="HE86" s="150"/>
      <c r="HF86" s="150"/>
      <c r="HG86" s="150"/>
      <c r="HH86" s="150"/>
      <c r="HI86" s="150"/>
      <c r="HJ86" s="150"/>
      <c r="HK86" s="150"/>
      <c r="HL86" s="150"/>
      <c r="HM86" s="150"/>
      <c r="HN86" s="150"/>
      <c r="HO86" s="150"/>
      <c r="HP86" s="150"/>
      <c r="HQ86" s="150"/>
      <c r="HR86" s="150"/>
      <c r="HS86" s="150"/>
      <c r="HT86" s="150"/>
      <c r="HU86" s="150"/>
      <c r="HV86" s="150"/>
      <c r="HW86" s="150"/>
      <c r="HX86" s="150"/>
      <c r="HY86" s="150"/>
      <c r="HZ86" s="150"/>
      <c r="IA86" s="150"/>
      <c r="IB86" s="150"/>
      <c r="IC86" s="150"/>
      <c r="ID86" s="150"/>
      <c r="IE86" s="150"/>
      <c r="IF86" s="150"/>
      <c r="IG86" s="150"/>
      <c r="IH86" s="150"/>
      <c r="II86" s="150"/>
      <c r="IJ86" s="150"/>
      <c r="IK86" s="150"/>
      <c r="IL86" s="150"/>
    </row>
    <row r="87" spans="1:247" ht="24" customHeight="1" x14ac:dyDescent="0.25">
      <c r="A87" s="349">
        <f>8*1.5+24</f>
        <v>36</v>
      </c>
      <c r="B87" s="33" t="s">
        <v>242</v>
      </c>
      <c r="C87" s="316" t="s">
        <v>122</v>
      </c>
      <c r="D87" s="317" t="s">
        <v>295</v>
      </c>
      <c r="E87" s="33" t="s">
        <v>116</v>
      </c>
      <c r="F87" s="31"/>
      <c r="G87" s="33" t="s">
        <v>73</v>
      </c>
      <c r="H87" s="425"/>
      <c r="I87" s="33" t="s">
        <v>80</v>
      </c>
      <c r="J87" s="33" t="s">
        <v>80</v>
      </c>
      <c r="K87" s="517" t="s">
        <v>421</v>
      </c>
      <c r="L87" s="35" t="s">
        <v>78</v>
      </c>
      <c r="M87" s="753">
        <v>20</v>
      </c>
      <c r="N87" s="879">
        <v>8</v>
      </c>
      <c r="O87" s="879"/>
      <c r="P87" s="879">
        <v>24</v>
      </c>
      <c r="Q87" s="879"/>
      <c r="R87" s="862"/>
      <c r="S87" s="862"/>
      <c r="T87" s="888"/>
      <c r="U87" s="766"/>
      <c r="V87" s="874" t="s">
        <v>247</v>
      </c>
      <c r="W87" s="568" t="s">
        <v>171</v>
      </c>
      <c r="X87" s="567" t="s">
        <v>420</v>
      </c>
      <c r="Y87" s="567" t="s">
        <v>212</v>
      </c>
      <c r="Z87" s="310">
        <v>1</v>
      </c>
      <c r="AA87" s="307" t="s">
        <v>172</v>
      </c>
      <c r="AB87" s="307" t="s">
        <v>187</v>
      </c>
      <c r="AC87" s="307" t="s">
        <v>195</v>
      </c>
      <c r="AD87" s="994"/>
      <c r="AE87" s="995" t="str">
        <f t="shared" ref="AE87:AE88" si="10">IF(AD87="","",+AD87)</f>
        <v/>
      </c>
      <c r="AF87" s="569">
        <v>1</v>
      </c>
      <c r="AG87" s="568" t="s">
        <v>172</v>
      </c>
      <c r="AH87" s="567" t="s">
        <v>187</v>
      </c>
      <c r="AI87" s="567" t="s">
        <v>195</v>
      </c>
      <c r="AJ87" s="310">
        <v>1</v>
      </c>
      <c r="AK87" s="307" t="s">
        <v>172</v>
      </c>
      <c r="AL87" s="307" t="s">
        <v>187</v>
      </c>
      <c r="AM87" s="489" t="s">
        <v>195</v>
      </c>
      <c r="AN87" s="537" t="s">
        <v>465</v>
      </c>
    </row>
    <row r="88" spans="1:247" ht="24" customHeight="1" x14ac:dyDescent="0.25">
      <c r="A88" s="349"/>
      <c r="B88" s="33" t="s">
        <v>243</v>
      </c>
      <c r="C88" s="316" t="s">
        <v>377</v>
      </c>
      <c r="D88" s="317"/>
      <c r="E88" s="33" t="s">
        <v>116</v>
      </c>
      <c r="F88" s="31"/>
      <c r="G88" s="33" t="s">
        <v>73</v>
      </c>
      <c r="H88" s="425"/>
      <c r="I88" s="33" t="s">
        <v>77</v>
      </c>
      <c r="J88" s="33" t="s">
        <v>77</v>
      </c>
      <c r="K88" s="517" t="s">
        <v>431</v>
      </c>
      <c r="L88" s="35" t="s">
        <v>78</v>
      </c>
      <c r="M88" s="753">
        <v>24</v>
      </c>
      <c r="N88" s="862"/>
      <c r="O88" s="862"/>
      <c r="P88" s="862">
        <v>24</v>
      </c>
      <c r="Q88" s="862"/>
      <c r="R88" s="862"/>
      <c r="S88" s="862"/>
      <c r="T88" s="888"/>
      <c r="U88" s="766"/>
      <c r="V88" s="874">
        <v>1</v>
      </c>
      <c r="W88" s="568" t="s">
        <v>171</v>
      </c>
      <c r="X88" s="567" t="s">
        <v>187</v>
      </c>
      <c r="Y88" s="567" t="s">
        <v>195</v>
      </c>
      <c r="Z88" s="310">
        <v>1</v>
      </c>
      <c r="AA88" s="307" t="s">
        <v>172</v>
      </c>
      <c r="AB88" s="307" t="s">
        <v>197</v>
      </c>
      <c r="AC88" s="307" t="s">
        <v>195</v>
      </c>
      <c r="AD88" s="994"/>
      <c r="AE88" s="995" t="str">
        <f t="shared" si="10"/>
        <v/>
      </c>
      <c r="AF88" s="569">
        <v>1</v>
      </c>
      <c r="AG88" s="568" t="s">
        <v>172</v>
      </c>
      <c r="AH88" s="567" t="s">
        <v>197</v>
      </c>
      <c r="AI88" s="567" t="s">
        <v>194</v>
      </c>
      <c r="AJ88" s="310">
        <v>1</v>
      </c>
      <c r="AK88" s="307" t="s">
        <v>172</v>
      </c>
      <c r="AL88" s="307" t="s">
        <v>197</v>
      </c>
      <c r="AM88" s="489" t="s">
        <v>194</v>
      </c>
      <c r="AN88" s="537" t="s">
        <v>466</v>
      </c>
    </row>
    <row r="89" spans="1:247" s="365" customFormat="1" ht="30.75" customHeight="1" x14ac:dyDescent="0.25">
      <c r="A89" s="345" t="s">
        <v>363</v>
      </c>
      <c r="B89" s="345" t="s">
        <v>244</v>
      </c>
      <c r="C89" s="379" t="s">
        <v>361</v>
      </c>
      <c r="D89" s="462" t="s">
        <v>408</v>
      </c>
      <c r="E89" s="339"/>
      <c r="F89" s="339"/>
      <c r="G89" s="380"/>
      <c r="H89" s="420"/>
      <c r="I89" s="381"/>
      <c r="J89" s="382"/>
      <c r="K89" s="498"/>
      <c r="L89" s="382"/>
      <c r="M89" s="612"/>
      <c r="N89" s="867"/>
      <c r="O89" s="867"/>
      <c r="P89" s="868"/>
      <c r="Q89" s="868"/>
      <c r="R89" s="869"/>
      <c r="S89" s="869"/>
      <c r="T89" s="728"/>
      <c r="U89" s="770"/>
      <c r="V89" s="876"/>
      <c r="W89" s="483"/>
      <c r="X89" s="384"/>
      <c r="Y89" s="384"/>
      <c r="Z89" s="384"/>
      <c r="AA89" s="384"/>
      <c r="AB89" s="384"/>
      <c r="AC89" s="384"/>
      <c r="AD89" s="807"/>
      <c r="AE89" s="826"/>
      <c r="AF89" s="384"/>
      <c r="AG89" s="384"/>
      <c r="AH89" s="384"/>
      <c r="AI89" s="384"/>
      <c r="AJ89" s="384"/>
      <c r="AK89" s="384"/>
      <c r="AL89" s="384"/>
      <c r="AM89" s="474"/>
      <c r="AN89" s="539"/>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row>
    <row r="90" spans="1:247" ht="65.25" customHeight="1" x14ac:dyDescent="0.25">
      <c r="A90" s="349"/>
      <c r="B90" s="33" t="s">
        <v>245</v>
      </c>
      <c r="C90" s="316" t="s">
        <v>309</v>
      </c>
      <c r="D90" s="318" t="s">
        <v>296</v>
      </c>
      <c r="E90" s="33" t="s">
        <v>116</v>
      </c>
      <c r="F90" s="33" t="s">
        <v>391</v>
      </c>
      <c r="G90" s="35" t="s">
        <v>72</v>
      </c>
      <c r="H90" s="422"/>
      <c r="I90" s="33" t="s">
        <v>80</v>
      </c>
      <c r="J90" s="33" t="s">
        <v>80</v>
      </c>
      <c r="K90" s="494" t="s">
        <v>432</v>
      </c>
      <c r="L90" s="472" t="s">
        <v>76</v>
      </c>
      <c r="M90" s="737">
        <v>4</v>
      </c>
      <c r="N90" s="862">
        <v>24</v>
      </c>
      <c r="O90" s="862"/>
      <c r="P90" s="862"/>
      <c r="Q90" s="862"/>
      <c r="R90" s="862"/>
      <c r="S90" s="862"/>
      <c r="T90" s="888"/>
      <c r="U90" s="889"/>
      <c r="V90" s="874">
        <v>1</v>
      </c>
      <c r="W90" s="568" t="s">
        <v>172</v>
      </c>
      <c r="X90" s="567" t="s">
        <v>187</v>
      </c>
      <c r="Y90" s="567" t="s">
        <v>263</v>
      </c>
      <c r="Z90" s="310">
        <v>1</v>
      </c>
      <c r="AA90" s="305" t="s">
        <v>172</v>
      </c>
      <c r="AB90" s="306" t="s">
        <v>187</v>
      </c>
      <c r="AC90" s="306" t="s">
        <v>263</v>
      </c>
      <c r="AD90" s="994"/>
      <c r="AE90" s="995" t="str">
        <f>IF(AD90="","",+AD90)</f>
        <v/>
      </c>
      <c r="AF90" s="569">
        <v>1</v>
      </c>
      <c r="AG90" s="567" t="s">
        <v>172</v>
      </c>
      <c r="AH90" s="567" t="s">
        <v>187</v>
      </c>
      <c r="AI90" s="567" t="s">
        <v>263</v>
      </c>
      <c r="AJ90" s="310">
        <v>1</v>
      </c>
      <c r="AK90" s="306" t="s">
        <v>172</v>
      </c>
      <c r="AL90" s="306" t="s">
        <v>187</v>
      </c>
      <c r="AM90" s="490" t="s">
        <v>263</v>
      </c>
      <c r="AN90" s="537" t="s">
        <v>467</v>
      </c>
    </row>
    <row r="91" spans="1:247" ht="75.75" customHeight="1" x14ac:dyDescent="0.25">
      <c r="A91" s="349"/>
      <c r="B91" s="33" t="s">
        <v>284</v>
      </c>
      <c r="C91" s="316" t="s">
        <v>246</v>
      </c>
      <c r="D91" s="468" t="s">
        <v>392</v>
      </c>
      <c r="E91" s="473" t="s">
        <v>116</v>
      </c>
      <c r="F91" s="593" t="s">
        <v>495</v>
      </c>
      <c r="G91" s="487" t="s">
        <v>72</v>
      </c>
      <c r="H91" s="485"/>
      <c r="I91" s="480" t="s">
        <v>77</v>
      </c>
      <c r="J91" s="480" t="s">
        <v>77</v>
      </c>
      <c r="K91" s="477" t="s">
        <v>393</v>
      </c>
      <c r="L91" s="477">
        <v>70</v>
      </c>
      <c r="M91" s="736"/>
      <c r="N91" s="862">
        <v>22</v>
      </c>
      <c r="O91" s="862"/>
      <c r="P91" s="862"/>
      <c r="Q91" s="862"/>
      <c r="R91" s="862"/>
      <c r="S91" s="862"/>
      <c r="T91" s="888" t="s">
        <v>514</v>
      </c>
      <c r="U91" s="890" t="s">
        <v>514</v>
      </c>
      <c r="V91" s="874">
        <v>1</v>
      </c>
      <c r="W91" s="568" t="s">
        <v>172</v>
      </c>
      <c r="X91" s="567" t="s">
        <v>187</v>
      </c>
      <c r="Y91" s="567" t="s">
        <v>487</v>
      </c>
      <c r="Z91" s="310">
        <v>1</v>
      </c>
      <c r="AA91" s="305" t="s">
        <v>172</v>
      </c>
      <c r="AB91" s="306" t="s">
        <v>187</v>
      </c>
      <c r="AC91" s="306" t="s">
        <v>487</v>
      </c>
      <c r="AD91" s="994" t="s">
        <v>514</v>
      </c>
      <c r="AE91" s="995" t="str">
        <f t="shared" ref="AE90:AE91" si="11">+AD91</f>
        <v>100% CT DM / dépôt copie sur CELENE / devoir-pdf</v>
      </c>
      <c r="AF91" s="569">
        <v>1</v>
      </c>
      <c r="AG91" s="567" t="s">
        <v>172</v>
      </c>
      <c r="AH91" s="567" t="s">
        <v>190</v>
      </c>
      <c r="AI91" s="567" t="s">
        <v>191</v>
      </c>
      <c r="AJ91" s="310">
        <v>1</v>
      </c>
      <c r="AK91" s="306" t="s">
        <v>172</v>
      </c>
      <c r="AL91" s="306" t="s">
        <v>190</v>
      </c>
      <c r="AM91" s="490" t="s">
        <v>191</v>
      </c>
      <c r="AN91" s="537" t="s">
        <v>468</v>
      </c>
    </row>
    <row r="92" spans="1:247" s="365" customFormat="1" ht="30.75" customHeight="1" x14ac:dyDescent="0.25">
      <c r="A92" s="455"/>
      <c r="B92" s="455"/>
      <c r="C92" s="476"/>
      <c r="D92" s="458"/>
      <c r="E92" s="463"/>
      <c r="F92" s="457"/>
      <c r="G92" s="457"/>
      <c r="H92" s="457"/>
      <c r="I92" s="458"/>
      <c r="J92" s="478"/>
      <c r="K92" s="505"/>
      <c r="L92" s="336"/>
      <c r="M92" s="746"/>
      <c r="N92" s="883"/>
      <c r="O92" s="883"/>
      <c r="P92" s="883"/>
      <c r="Q92" s="883"/>
      <c r="R92" s="883"/>
      <c r="S92" s="883"/>
      <c r="T92" s="610"/>
      <c r="U92" s="769"/>
      <c r="V92" s="788"/>
      <c r="W92" s="479"/>
      <c r="X92" s="479"/>
      <c r="Y92" s="479"/>
      <c r="Z92" s="479"/>
      <c r="AA92" s="479"/>
      <c r="AB92" s="479"/>
      <c r="AC92" s="479"/>
      <c r="AD92" s="806"/>
      <c r="AE92" s="610"/>
      <c r="AF92" s="479"/>
      <c r="AG92" s="479"/>
      <c r="AH92" s="479"/>
      <c r="AI92" s="479"/>
      <c r="AJ92" s="479"/>
      <c r="AK92" s="479"/>
      <c r="AL92" s="479"/>
      <c r="AM92" s="486"/>
      <c r="AN92" s="54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0"/>
      <c r="EZ92" s="150"/>
      <c r="FA92" s="150"/>
      <c r="FB92" s="150"/>
      <c r="FC92" s="150"/>
      <c r="FD92" s="150"/>
      <c r="FE92" s="150"/>
      <c r="FF92" s="150"/>
      <c r="FG92" s="150"/>
      <c r="FH92" s="150"/>
      <c r="FI92" s="150"/>
      <c r="FJ92" s="150"/>
      <c r="FK92" s="150"/>
      <c r="FL92" s="150"/>
      <c r="FM92" s="150"/>
      <c r="FN92" s="150"/>
      <c r="FO92" s="150"/>
      <c r="FP92" s="150"/>
      <c r="FQ92" s="150"/>
      <c r="FR92" s="150"/>
      <c r="FS92" s="150"/>
      <c r="FT92" s="150"/>
      <c r="FU92" s="150"/>
      <c r="FV92" s="150"/>
      <c r="FW92" s="150"/>
      <c r="FX92" s="150"/>
      <c r="FY92" s="150"/>
      <c r="FZ92" s="150"/>
      <c r="GA92" s="150"/>
      <c r="GB92" s="150"/>
      <c r="GC92" s="150"/>
      <c r="GD92" s="150"/>
      <c r="GE92" s="150"/>
      <c r="GF92" s="150"/>
      <c r="GG92" s="150"/>
      <c r="GH92" s="150"/>
      <c r="GI92" s="150"/>
      <c r="GJ92" s="150"/>
      <c r="GK92" s="150"/>
      <c r="GL92" s="150"/>
      <c r="GM92" s="150"/>
      <c r="GN92" s="150"/>
      <c r="GO92" s="150"/>
      <c r="GP92" s="150"/>
      <c r="GQ92" s="150"/>
      <c r="GR92" s="150"/>
      <c r="GS92" s="150"/>
      <c r="GT92" s="150"/>
      <c r="GU92" s="150"/>
      <c r="GV92" s="150"/>
      <c r="GW92" s="150"/>
      <c r="GX92" s="150"/>
      <c r="GY92" s="150"/>
      <c r="GZ92" s="150"/>
      <c r="HA92" s="150"/>
      <c r="HB92" s="150"/>
      <c r="HC92" s="150"/>
      <c r="HD92" s="150"/>
      <c r="HE92" s="150"/>
      <c r="HF92" s="150"/>
      <c r="HG92" s="150"/>
      <c r="HH92" s="150"/>
      <c r="HI92" s="150"/>
      <c r="HJ92" s="150"/>
      <c r="HK92" s="150"/>
      <c r="HL92" s="150"/>
      <c r="HM92" s="150"/>
      <c r="HN92" s="150"/>
      <c r="HO92" s="150"/>
      <c r="HP92" s="150"/>
      <c r="HQ92" s="150"/>
      <c r="HR92" s="150"/>
      <c r="HS92" s="150"/>
      <c r="HT92" s="150"/>
      <c r="HU92" s="150"/>
      <c r="HV92" s="150"/>
      <c r="HW92" s="150"/>
      <c r="HX92" s="150"/>
      <c r="HY92" s="150"/>
      <c r="HZ92" s="150"/>
      <c r="IA92" s="150"/>
      <c r="IB92" s="150"/>
      <c r="IC92" s="150"/>
      <c r="ID92" s="150"/>
      <c r="IE92" s="150"/>
      <c r="IF92" s="150"/>
      <c r="IG92" s="150"/>
      <c r="IH92" s="150"/>
      <c r="II92" s="150"/>
      <c r="IJ92" s="150"/>
      <c r="IK92" s="150"/>
      <c r="IL92" s="150"/>
      <c r="IM92" s="150"/>
    </row>
    <row r="93" spans="1:247" s="365" customFormat="1" ht="23.25" customHeight="1" x14ac:dyDescent="0.25">
      <c r="A93" s="344" t="s">
        <v>360</v>
      </c>
      <c r="B93" s="357" t="s">
        <v>359</v>
      </c>
      <c r="C93" s="358" t="s">
        <v>34</v>
      </c>
      <c r="D93" s="438"/>
      <c r="E93" s="360"/>
      <c r="F93" s="360"/>
      <c r="G93" s="360"/>
      <c r="H93" s="415"/>
      <c r="I93" s="359">
        <f>+I94+I104</f>
        <v>30</v>
      </c>
      <c r="J93" s="359">
        <f>+J94+J104</f>
        <v>30</v>
      </c>
      <c r="K93" s="508"/>
      <c r="L93" s="359"/>
      <c r="M93" s="745"/>
      <c r="N93" s="884"/>
      <c r="O93" s="884"/>
      <c r="P93" s="884"/>
      <c r="Q93" s="884"/>
      <c r="R93" s="885"/>
      <c r="S93" s="885"/>
      <c r="T93" s="831"/>
      <c r="U93" s="774"/>
      <c r="V93" s="831"/>
      <c r="W93" s="362"/>
      <c r="X93" s="362"/>
      <c r="Y93" s="362"/>
      <c r="Z93" s="362"/>
      <c r="AA93" s="362"/>
      <c r="AB93" s="362"/>
      <c r="AC93" s="362"/>
      <c r="AD93" s="805"/>
      <c r="AE93" s="825"/>
      <c r="AF93" s="362"/>
      <c r="AG93" s="362"/>
      <c r="AH93" s="362"/>
      <c r="AI93" s="362"/>
      <c r="AJ93" s="362"/>
      <c r="AK93" s="362"/>
      <c r="AL93" s="362"/>
      <c r="AM93" s="484"/>
      <c r="AN93" s="541"/>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c r="CZ93" s="364"/>
      <c r="DA93" s="364"/>
      <c r="DB93" s="364"/>
      <c r="DC93" s="364"/>
      <c r="DD93" s="364"/>
      <c r="DE93" s="364"/>
      <c r="DF93" s="364"/>
      <c r="DG93" s="364"/>
      <c r="DH93" s="364"/>
      <c r="DI93" s="364"/>
      <c r="DJ93" s="364"/>
      <c r="DK93" s="364"/>
      <c r="DL93" s="364"/>
      <c r="DM93" s="364"/>
      <c r="DN93" s="364"/>
      <c r="DO93" s="364"/>
      <c r="DP93" s="364"/>
      <c r="DQ93" s="364"/>
      <c r="DR93" s="364"/>
      <c r="DS93" s="364"/>
      <c r="DT93" s="364"/>
      <c r="DU93" s="364"/>
      <c r="DV93" s="364"/>
      <c r="DW93" s="364"/>
      <c r="DX93" s="364"/>
      <c r="DY93" s="364"/>
      <c r="DZ93" s="364"/>
      <c r="EA93" s="364"/>
      <c r="EB93" s="364"/>
      <c r="EC93" s="364"/>
      <c r="ED93" s="364"/>
      <c r="EE93" s="364"/>
      <c r="EF93" s="364"/>
      <c r="EG93" s="364"/>
      <c r="EH93" s="364"/>
      <c r="EI93" s="364"/>
      <c r="EJ93" s="364"/>
      <c r="EK93" s="364"/>
      <c r="EL93" s="364"/>
      <c r="EM93" s="364"/>
      <c r="EN93" s="364"/>
      <c r="EO93" s="364"/>
      <c r="EP93" s="364"/>
      <c r="EQ93" s="364"/>
      <c r="ER93" s="364"/>
      <c r="ES93" s="364"/>
      <c r="ET93" s="364"/>
      <c r="EU93" s="364"/>
      <c r="EV93" s="364"/>
      <c r="EW93" s="364"/>
      <c r="EX93" s="364"/>
      <c r="EY93" s="364"/>
      <c r="EZ93" s="364"/>
      <c r="FA93" s="364"/>
      <c r="FB93" s="364"/>
      <c r="FC93" s="364"/>
      <c r="FD93" s="364"/>
      <c r="FE93" s="364"/>
      <c r="FF93" s="364"/>
      <c r="FG93" s="364"/>
      <c r="FH93" s="364"/>
      <c r="FI93" s="364"/>
      <c r="FJ93" s="364"/>
      <c r="FK93" s="364"/>
      <c r="FL93" s="364"/>
      <c r="FM93" s="364"/>
      <c r="FN93" s="364"/>
      <c r="FO93" s="364"/>
      <c r="FP93" s="364"/>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64"/>
      <c r="GM93" s="364"/>
      <c r="GN93" s="364"/>
      <c r="GO93" s="364"/>
      <c r="GP93" s="364"/>
      <c r="GQ93" s="364"/>
      <c r="GR93" s="364"/>
      <c r="GS93" s="364"/>
      <c r="GT93" s="364"/>
      <c r="GU93" s="364"/>
      <c r="GV93" s="364"/>
      <c r="GW93" s="364"/>
      <c r="GX93" s="364"/>
      <c r="GY93" s="364"/>
      <c r="GZ93" s="364"/>
      <c r="HA93" s="364"/>
      <c r="HB93" s="364"/>
      <c r="HC93" s="364"/>
      <c r="HD93" s="364"/>
      <c r="HE93" s="364"/>
      <c r="HF93" s="364"/>
      <c r="HG93" s="364"/>
      <c r="HH93" s="364"/>
      <c r="HI93" s="364"/>
      <c r="HJ93" s="364"/>
      <c r="HK93" s="364"/>
      <c r="HL93" s="364"/>
      <c r="HM93" s="364"/>
      <c r="HN93" s="364"/>
      <c r="HO93" s="364"/>
      <c r="HP93" s="364"/>
      <c r="HQ93" s="364"/>
      <c r="HR93" s="364"/>
      <c r="HS93" s="364"/>
      <c r="HT93" s="364"/>
      <c r="HU93" s="364"/>
      <c r="HV93" s="364"/>
      <c r="HW93" s="364"/>
      <c r="HX93" s="364"/>
      <c r="HY93" s="364"/>
      <c r="HZ93" s="364"/>
      <c r="IA93" s="364"/>
      <c r="IB93" s="364"/>
      <c r="IC93" s="364"/>
      <c r="ID93" s="364"/>
      <c r="IE93" s="364"/>
      <c r="IF93" s="364"/>
      <c r="IG93" s="364"/>
      <c r="IH93" s="364"/>
      <c r="II93" s="364"/>
      <c r="IJ93" s="364"/>
      <c r="IK93" s="364"/>
      <c r="IL93" s="364"/>
    </row>
    <row r="94" spans="1:247" s="365" customFormat="1" ht="30.75" customHeight="1" x14ac:dyDescent="0.25">
      <c r="A94" s="346"/>
      <c r="B94" s="346"/>
      <c r="C94" s="366" t="s">
        <v>324</v>
      </c>
      <c r="D94" s="439"/>
      <c r="E94" s="338"/>
      <c r="F94" s="338"/>
      <c r="G94" s="338"/>
      <c r="H94" s="416"/>
      <c r="I94" s="338">
        <f>+I95+I96+I97+I98+I99+I100</f>
        <v>23</v>
      </c>
      <c r="J94" s="338">
        <f>+J95+J96+J97+J98+J99+J100</f>
        <v>23</v>
      </c>
      <c r="K94" s="439"/>
      <c r="L94" s="338"/>
      <c r="M94" s="854"/>
      <c r="N94" s="861"/>
      <c r="O94" s="861"/>
      <c r="P94" s="861"/>
      <c r="Q94" s="861"/>
      <c r="R94" s="861"/>
      <c r="S94" s="861"/>
      <c r="T94" s="727"/>
      <c r="U94" s="773"/>
      <c r="V94" s="877"/>
      <c r="W94" s="338"/>
      <c r="X94" s="338"/>
      <c r="Y94" s="338"/>
      <c r="Z94" s="338"/>
      <c r="AA94" s="338"/>
      <c r="AB94" s="338"/>
      <c r="AC94" s="338"/>
      <c r="AD94" s="804"/>
      <c r="AE94" s="611"/>
      <c r="AF94" s="338"/>
      <c r="AG94" s="338"/>
      <c r="AH94" s="338"/>
      <c r="AI94" s="338"/>
      <c r="AJ94" s="338"/>
      <c r="AK94" s="338"/>
      <c r="AL94" s="338"/>
      <c r="AM94" s="493"/>
      <c r="AN94" s="542"/>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0"/>
      <c r="EZ94" s="150"/>
      <c r="FA94" s="150"/>
      <c r="FB94" s="150"/>
      <c r="FC94" s="150"/>
      <c r="FD94" s="150"/>
      <c r="FE94" s="150"/>
      <c r="FF94" s="150"/>
      <c r="FG94" s="150"/>
      <c r="FH94" s="150"/>
      <c r="FI94" s="150"/>
      <c r="FJ94" s="150"/>
      <c r="FK94" s="150"/>
      <c r="FL94" s="150"/>
      <c r="FM94" s="150"/>
      <c r="FN94" s="150"/>
      <c r="FO94" s="150"/>
      <c r="FP94" s="150"/>
      <c r="FQ94" s="150"/>
      <c r="FR94" s="150"/>
      <c r="FS94" s="150"/>
      <c r="FT94" s="150"/>
      <c r="FU94" s="150"/>
      <c r="FV94" s="150"/>
      <c r="FW94" s="150"/>
      <c r="FX94" s="150"/>
      <c r="FY94" s="150"/>
      <c r="FZ94" s="150"/>
      <c r="GA94" s="150"/>
      <c r="GB94" s="150"/>
      <c r="GC94" s="150"/>
      <c r="GD94" s="150"/>
      <c r="GE94" s="150"/>
      <c r="GF94" s="150"/>
      <c r="GG94" s="150"/>
      <c r="GH94" s="150"/>
      <c r="GI94" s="150"/>
      <c r="GJ94" s="150"/>
      <c r="GK94" s="150"/>
      <c r="GL94" s="150"/>
      <c r="GM94" s="150"/>
      <c r="GN94" s="150"/>
      <c r="GO94" s="150"/>
      <c r="GP94" s="150"/>
      <c r="GQ94" s="150"/>
      <c r="GR94" s="150"/>
      <c r="GS94" s="150"/>
      <c r="GT94" s="150"/>
      <c r="GU94" s="150"/>
      <c r="GV94" s="150"/>
      <c r="GW94" s="150"/>
      <c r="GX94" s="150"/>
      <c r="GY94" s="150"/>
      <c r="GZ94" s="150"/>
      <c r="HA94" s="150"/>
      <c r="HB94" s="150"/>
      <c r="HC94" s="150"/>
      <c r="HD94" s="150"/>
      <c r="HE94" s="150"/>
      <c r="HF94" s="150"/>
      <c r="HG94" s="150"/>
      <c r="HH94" s="150"/>
      <c r="HI94" s="150"/>
      <c r="HJ94" s="150"/>
      <c r="HK94" s="150"/>
      <c r="HL94" s="150"/>
      <c r="HM94" s="150"/>
      <c r="HN94" s="150"/>
      <c r="HO94" s="150"/>
      <c r="HP94" s="150"/>
      <c r="HQ94" s="150"/>
      <c r="HR94" s="150"/>
      <c r="HS94" s="150"/>
      <c r="HT94" s="150"/>
      <c r="HU94" s="150"/>
      <c r="HV94" s="150"/>
      <c r="HW94" s="150"/>
      <c r="HX94" s="150"/>
      <c r="HY94" s="150"/>
      <c r="HZ94" s="150"/>
      <c r="IA94" s="150"/>
      <c r="IB94" s="150"/>
      <c r="IC94" s="150"/>
      <c r="ID94" s="150"/>
      <c r="IE94" s="150"/>
      <c r="IF94" s="150"/>
      <c r="IG94" s="150"/>
      <c r="IH94" s="150"/>
      <c r="II94" s="150"/>
      <c r="IJ94" s="150"/>
      <c r="IK94" s="150"/>
      <c r="IL94" s="150"/>
    </row>
    <row r="95" spans="1:247" ht="36" customHeight="1" x14ac:dyDescent="0.25">
      <c r="A95" s="349"/>
      <c r="B95" s="328" t="s">
        <v>248</v>
      </c>
      <c r="C95" s="316" t="s">
        <v>310</v>
      </c>
      <c r="D95" s="325"/>
      <c r="E95" s="291" t="s">
        <v>29</v>
      </c>
      <c r="F95" s="467"/>
      <c r="G95" s="291" t="s">
        <v>73</v>
      </c>
      <c r="H95" s="426"/>
      <c r="I95" s="291" t="s">
        <v>80</v>
      </c>
      <c r="J95" s="291" t="s">
        <v>80</v>
      </c>
      <c r="K95" s="522" t="s">
        <v>437</v>
      </c>
      <c r="L95" s="291" t="s">
        <v>78</v>
      </c>
      <c r="M95" s="735">
        <v>25</v>
      </c>
      <c r="N95" s="879">
        <v>15</v>
      </c>
      <c r="O95" s="879"/>
      <c r="P95" s="879">
        <v>15</v>
      </c>
      <c r="Q95" s="879"/>
      <c r="R95" s="862"/>
      <c r="S95" s="862"/>
      <c r="T95" s="888"/>
      <c r="U95" s="889"/>
      <c r="V95" s="874" t="s">
        <v>261</v>
      </c>
      <c r="W95" s="568" t="s">
        <v>188</v>
      </c>
      <c r="X95" s="567" t="s">
        <v>187</v>
      </c>
      <c r="Y95" s="567" t="s">
        <v>195</v>
      </c>
      <c r="Z95" s="310">
        <v>1</v>
      </c>
      <c r="AA95" s="307" t="s">
        <v>172</v>
      </c>
      <c r="AB95" s="307" t="s">
        <v>187</v>
      </c>
      <c r="AC95" s="307" t="s">
        <v>195</v>
      </c>
      <c r="AD95" s="994"/>
      <c r="AE95" s="995" t="str">
        <f t="shared" ref="AE95:AE98" si="12">IF(AD95="","",+AD95)</f>
        <v/>
      </c>
      <c r="AF95" s="569">
        <v>1</v>
      </c>
      <c r="AG95" s="567" t="s">
        <v>172</v>
      </c>
      <c r="AH95" s="567" t="s">
        <v>190</v>
      </c>
      <c r="AI95" s="567" t="s">
        <v>191</v>
      </c>
      <c r="AJ95" s="310">
        <v>1</v>
      </c>
      <c r="AK95" s="307" t="s">
        <v>172</v>
      </c>
      <c r="AL95" s="307" t="s">
        <v>190</v>
      </c>
      <c r="AM95" s="489" t="s">
        <v>191</v>
      </c>
      <c r="AN95" s="537" t="s">
        <v>470</v>
      </c>
    </row>
    <row r="96" spans="1:247" ht="36" customHeight="1" x14ac:dyDescent="0.25">
      <c r="A96" s="349"/>
      <c r="B96" s="328" t="s">
        <v>249</v>
      </c>
      <c r="C96" s="316" t="s">
        <v>124</v>
      </c>
      <c r="D96" s="317" t="s">
        <v>410</v>
      </c>
      <c r="E96" s="33" t="s">
        <v>29</v>
      </c>
      <c r="F96" s="467"/>
      <c r="G96" s="33" t="s">
        <v>73</v>
      </c>
      <c r="H96" s="425"/>
      <c r="I96" s="33" t="s">
        <v>80</v>
      </c>
      <c r="J96" s="33" t="s">
        <v>80</v>
      </c>
      <c r="K96" s="522" t="s">
        <v>429</v>
      </c>
      <c r="L96" s="33" t="s">
        <v>78</v>
      </c>
      <c r="M96" s="753">
        <v>24</v>
      </c>
      <c r="N96" s="879">
        <v>15</v>
      </c>
      <c r="O96" s="879"/>
      <c r="P96" s="879">
        <v>15</v>
      </c>
      <c r="Q96" s="879"/>
      <c r="R96" s="862"/>
      <c r="S96" s="862"/>
      <c r="T96" s="888"/>
      <c r="U96" s="890"/>
      <c r="V96" s="874" t="s">
        <v>261</v>
      </c>
      <c r="W96" s="568" t="s">
        <v>188</v>
      </c>
      <c r="X96" s="567" t="s">
        <v>187</v>
      </c>
      <c r="Y96" s="567" t="s">
        <v>194</v>
      </c>
      <c r="Z96" s="310">
        <v>1</v>
      </c>
      <c r="AA96" s="307" t="s">
        <v>172</v>
      </c>
      <c r="AB96" s="307" t="s">
        <v>187</v>
      </c>
      <c r="AC96" s="307" t="s">
        <v>194</v>
      </c>
      <c r="AD96" s="994"/>
      <c r="AE96" s="995" t="str">
        <f t="shared" si="12"/>
        <v/>
      </c>
      <c r="AF96" s="569">
        <v>1</v>
      </c>
      <c r="AG96" s="567" t="s">
        <v>172</v>
      </c>
      <c r="AH96" s="567" t="s">
        <v>187</v>
      </c>
      <c r="AI96" s="567" t="s">
        <v>194</v>
      </c>
      <c r="AJ96" s="310">
        <v>1</v>
      </c>
      <c r="AK96" s="307" t="s">
        <v>172</v>
      </c>
      <c r="AL96" s="307" t="s">
        <v>187</v>
      </c>
      <c r="AM96" s="489" t="s">
        <v>194</v>
      </c>
      <c r="AN96" s="537" t="s">
        <v>471</v>
      </c>
    </row>
    <row r="97" spans="1:246" ht="36" customHeight="1" x14ac:dyDescent="0.25">
      <c r="A97" s="349"/>
      <c r="B97" s="328" t="s">
        <v>268</v>
      </c>
      <c r="C97" s="316" t="s">
        <v>267</v>
      </c>
      <c r="D97" s="317" t="s">
        <v>411</v>
      </c>
      <c r="E97" s="33" t="s">
        <v>29</v>
      </c>
      <c r="F97" s="467"/>
      <c r="G97" s="33" t="s">
        <v>73</v>
      </c>
      <c r="H97" s="425"/>
      <c r="I97" s="33" t="s">
        <v>80</v>
      </c>
      <c r="J97" s="33" t="s">
        <v>80</v>
      </c>
      <c r="K97" s="522" t="s">
        <v>438</v>
      </c>
      <c r="L97" s="35" t="s">
        <v>78</v>
      </c>
      <c r="M97" s="753">
        <v>23</v>
      </c>
      <c r="N97" s="879">
        <v>15</v>
      </c>
      <c r="O97" s="879"/>
      <c r="P97" s="879">
        <v>15</v>
      </c>
      <c r="Q97" s="879"/>
      <c r="R97" s="862"/>
      <c r="S97" s="862"/>
      <c r="T97" s="888"/>
      <c r="U97" s="889"/>
      <c r="V97" s="874" t="s">
        <v>261</v>
      </c>
      <c r="W97" s="568" t="s">
        <v>188</v>
      </c>
      <c r="X97" s="567" t="s">
        <v>187</v>
      </c>
      <c r="Y97" s="567" t="s">
        <v>195</v>
      </c>
      <c r="Z97" s="310">
        <v>1</v>
      </c>
      <c r="AA97" s="307" t="s">
        <v>172</v>
      </c>
      <c r="AB97" s="307" t="s">
        <v>187</v>
      </c>
      <c r="AC97" s="307" t="s">
        <v>195</v>
      </c>
      <c r="AD97" s="994"/>
      <c r="AE97" s="995" t="str">
        <f t="shared" si="12"/>
        <v/>
      </c>
      <c r="AF97" s="569">
        <v>1</v>
      </c>
      <c r="AG97" s="567" t="s">
        <v>172</v>
      </c>
      <c r="AH97" s="567" t="s">
        <v>190</v>
      </c>
      <c r="AI97" s="567" t="s">
        <v>191</v>
      </c>
      <c r="AJ97" s="310">
        <v>1</v>
      </c>
      <c r="AK97" s="307" t="s">
        <v>172</v>
      </c>
      <c r="AL97" s="307" t="s">
        <v>190</v>
      </c>
      <c r="AM97" s="489" t="s">
        <v>191</v>
      </c>
      <c r="AN97" s="537" t="s">
        <v>472</v>
      </c>
    </row>
    <row r="98" spans="1:246" ht="36" customHeight="1" x14ac:dyDescent="0.25">
      <c r="A98" s="349"/>
      <c r="B98" s="328" t="s">
        <v>250</v>
      </c>
      <c r="C98" s="329" t="s">
        <v>125</v>
      </c>
      <c r="D98" s="317" t="s">
        <v>412</v>
      </c>
      <c r="E98" s="33" t="s">
        <v>29</v>
      </c>
      <c r="F98" s="467" t="s">
        <v>394</v>
      </c>
      <c r="G98" s="33" t="s">
        <v>73</v>
      </c>
      <c r="H98" s="425"/>
      <c r="I98" s="33" t="s">
        <v>131</v>
      </c>
      <c r="J98" s="33" t="s">
        <v>131</v>
      </c>
      <c r="K98" s="522" t="s">
        <v>433</v>
      </c>
      <c r="L98" s="35" t="s">
        <v>78</v>
      </c>
      <c r="M98" s="753">
        <v>23</v>
      </c>
      <c r="N98" s="870">
        <v>18</v>
      </c>
      <c r="O98" s="870"/>
      <c r="P98" s="870">
        <v>18</v>
      </c>
      <c r="Q98" s="870"/>
      <c r="R98" s="862"/>
      <c r="S98" s="862"/>
      <c r="T98" s="888"/>
      <c r="U98" s="890"/>
      <c r="V98" s="874" t="s">
        <v>261</v>
      </c>
      <c r="W98" s="568" t="s">
        <v>188</v>
      </c>
      <c r="X98" s="567" t="s">
        <v>187</v>
      </c>
      <c r="Y98" s="567" t="s">
        <v>194</v>
      </c>
      <c r="Z98" s="310">
        <v>1</v>
      </c>
      <c r="AA98" s="307" t="s">
        <v>172</v>
      </c>
      <c r="AB98" s="307" t="s">
        <v>187</v>
      </c>
      <c r="AC98" s="307" t="s">
        <v>194</v>
      </c>
      <c r="AD98" s="994"/>
      <c r="AE98" s="995" t="str">
        <f t="shared" si="12"/>
        <v/>
      </c>
      <c r="AF98" s="569">
        <v>1</v>
      </c>
      <c r="AG98" s="567" t="s">
        <v>172</v>
      </c>
      <c r="AH98" s="567" t="s">
        <v>187</v>
      </c>
      <c r="AI98" s="567" t="s">
        <v>194</v>
      </c>
      <c r="AJ98" s="310">
        <v>1</v>
      </c>
      <c r="AK98" s="307" t="s">
        <v>172</v>
      </c>
      <c r="AL98" s="307" t="s">
        <v>187</v>
      </c>
      <c r="AM98" s="489" t="s">
        <v>194</v>
      </c>
      <c r="AN98" s="537" t="s">
        <v>473</v>
      </c>
    </row>
    <row r="99" spans="1:246" ht="36" customHeight="1" x14ac:dyDescent="0.25">
      <c r="A99" s="349"/>
      <c r="B99" s="328" t="s">
        <v>251</v>
      </c>
      <c r="C99" s="329" t="s">
        <v>126</v>
      </c>
      <c r="D99" s="317" t="s">
        <v>413</v>
      </c>
      <c r="E99" s="33" t="s">
        <v>29</v>
      </c>
      <c r="F99" s="467"/>
      <c r="G99" s="33" t="s">
        <v>73</v>
      </c>
      <c r="H99" s="425"/>
      <c r="I99" s="33" t="s">
        <v>80</v>
      </c>
      <c r="J99" s="33" t="s">
        <v>80</v>
      </c>
      <c r="K99" s="522" t="s">
        <v>390</v>
      </c>
      <c r="L99" s="35" t="s">
        <v>78</v>
      </c>
      <c r="M99" s="753">
        <v>20</v>
      </c>
      <c r="N99" s="879">
        <v>15</v>
      </c>
      <c r="O99" s="879"/>
      <c r="P99" s="879">
        <v>15</v>
      </c>
      <c r="Q99" s="879"/>
      <c r="R99" s="862"/>
      <c r="S99" s="862"/>
      <c r="T99" s="888"/>
      <c r="U99" s="766"/>
      <c r="V99" s="874" t="s">
        <v>261</v>
      </c>
      <c r="W99" s="568" t="s">
        <v>188</v>
      </c>
      <c r="X99" s="567" t="s">
        <v>187</v>
      </c>
      <c r="Y99" s="567" t="s">
        <v>194</v>
      </c>
      <c r="Z99" s="310">
        <v>1</v>
      </c>
      <c r="AA99" s="307" t="s">
        <v>172</v>
      </c>
      <c r="AB99" s="307" t="s">
        <v>187</v>
      </c>
      <c r="AC99" s="307" t="s">
        <v>194</v>
      </c>
      <c r="AD99" s="994"/>
      <c r="AE99" s="995" t="str">
        <f>IF(AD99="","",+AD99)</f>
        <v/>
      </c>
      <c r="AF99" s="569">
        <v>1</v>
      </c>
      <c r="AG99" s="567" t="s">
        <v>172</v>
      </c>
      <c r="AH99" s="567" t="s">
        <v>187</v>
      </c>
      <c r="AI99" s="567" t="s">
        <v>194</v>
      </c>
      <c r="AJ99" s="310">
        <v>1</v>
      </c>
      <c r="AK99" s="307" t="s">
        <v>172</v>
      </c>
      <c r="AL99" s="307" t="s">
        <v>187</v>
      </c>
      <c r="AM99" s="489" t="s">
        <v>194</v>
      </c>
      <c r="AN99" s="537" t="s">
        <v>474</v>
      </c>
    </row>
    <row r="100" spans="1:246" s="378" customFormat="1" ht="36" customHeight="1" x14ac:dyDescent="0.25">
      <c r="A100" s="548" t="s">
        <v>322</v>
      </c>
      <c r="B100" s="548" t="s">
        <v>252</v>
      </c>
      <c r="C100" s="549" t="s">
        <v>378</v>
      </c>
      <c r="D100" s="550"/>
      <c r="E100" s="551" t="s">
        <v>29</v>
      </c>
      <c r="F100" s="549"/>
      <c r="G100" s="552"/>
      <c r="H100" s="548" t="s">
        <v>376</v>
      </c>
      <c r="I100" s="548">
        <v>2</v>
      </c>
      <c r="J100" s="548">
        <v>2</v>
      </c>
      <c r="K100" s="553"/>
      <c r="L100" s="554"/>
      <c r="M100" s="738"/>
      <c r="N100" s="880"/>
      <c r="O100" s="880"/>
      <c r="P100" s="886">
        <v>18</v>
      </c>
      <c r="Q100" s="886"/>
      <c r="R100" s="882"/>
      <c r="S100" s="882"/>
      <c r="T100" s="725"/>
      <c r="U100" s="767"/>
      <c r="V100" s="875"/>
      <c r="W100" s="555"/>
      <c r="X100" s="556"/>
      <c r="Y100" s="557"/>
      <c r="Z100" s="556"/>
      <c r="AA100" s="556"/>
      <c r="AB100" s="556"/>
      <c r="AC100" s="557"/>
      <c r="AD100" s="801"/>
      <c r="AE100" s="824"/>
      <c r="AF100" s="556"/>
      <c r="AG100" s="556"/>
      <c r="AH100" s="556"/>
      <c r="AI100" s="557"/>
      <c r="AJ100" s="556"/>
      <c r="AK100" s="556"/>
      <c r="AL100" s="556"/>
      <c r="AM100" s="558"/>
      <c r="AN100" s="559"/>
      <c r="AO100" s="377"/>
      <c r="AP100" s="377"/>
      <c r="AQ100" s="377"/>
      <c r="AR100" s="377"/>
      <c r="AS100" s="377"/>
      <c r="AT100" s="377"/>
      <c r="AU100" s="377"/>
      <c r="AV100" s="377"/>
      <c r="AW100" s="377"/>
      <c r="AX100" s="377"/>
      <c r="AY100" s="377"/>
      <c r="AZ100" s="377"/>
      <c r="BA100" s="377"/>
      <c r="BB100" s="377"/>
      <c r="BC100" s="377"/>
      <c r="BD100" s="377"/>
      <c r="BE100" s="377"/>
      <c r="BF100" s="377"/>
      <c r="BG100" s="377"/>
      <c r="BH100" s="377"/>
      <c r="BI100" s="377"/>
      <c r="BJ100" s="377"/>
      <c r="BK100" s="377"/>
      <c r="BL100" s="377"/>
      <c r="BM100" s="377"/>
      <c r="BN100" s="377"/>
      <c r="BO100" s="377"/>
      <c r="BP100" s="377"/>
      <c r="BQ100" s="377"/>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c r="CZ100" s="377"/>
      <c r="DA100" s="377"/>
      <c r="DB100" s="377"/>
      <c r="DC100" s="377"/>
      <c r="DD100" s="377"/>
      <c r="DE100" s="377"/>
      <c r="DF100" s="377"/>
      <c r="DG100" s="377"/>
      <c r="DH100" s="377"/>
      <c r="DI100" s="377"/>
      <c r="DJ100" s="377"/>
      <c r="DK100" s="377"/>
      <c r="DL100" s="377"/>
      <c r="DM100" s="377"/>
      <c r="DN100" s="377"/>
      <c r="DO100" s="377"/>
      <c r="DP100" s="377"/>
      <c r="DQ100" s="377"/>
      <c r="DR100" s="377"/>
      <c r="DS100" s="377"/>
      <c r="DT100" s="377"/>
      <c r="DU100" s="377"/>
      <c r="DV100" s="377"/>
      <c r="DW100" s="377"/>
      <c r="DX100" s="377"/>
      <c r="DY100" s="377"/>
      <c r="DZ100" s="377"/>
      <c r="EA100" s="377"/>
      <c r="EB100" s="377"/>
      <c r="EC100" s="377"/>
      <c r="ED100" s="377"/>
      <c r="EE100" s="377"/>
      <c r="EF100" s="377"/>
      <c r="EG100" s="377"/>
      <c r="EH100" s="377"/>
      <c r="EI100" s="377"/>
      <c r="EJ100" s="377"/>
      <c r="EK100" s="377"/>
      <c r="EL100" s="377"/>
      <c r="EM100" s="377"/>
      <c r="EN100" s="377"/>
      <c r="EO100" s="377"/>
      <c r="EP100" s="377"/>
      <c r="EQ100" s="377"/>
      <c r="ER100" s="377"/>
      <c r="ES100" s="377"/>
      <c r="ET100" s="377"/>
      <c r="EU100" s="377"/>
      <c r="EV100" s="377"/>
      <c r="EW100" s="377"/>
      <c r="EX100" s="377"/>
      <c r="EY100" s="377"/>
      <c r="EZ100" s="377"/>
      <c r="FA100" s="377"/>
      <c r="FB100" s="377"/>
      <c r="FC100" s="377"/>
      <c r="FD100" s="377"/>
      <c r="FE100" s="377"/>
      <c r="FF100" s="377"/>
      <c r="FG100" s="377"/>
      <c r="FH100" s="377"/>
      <c r="FI100" s="377"/>
      <c r="FJ100" s="377"/>
      <c r="FK100" s="377"/>
      <c r="FL100" s="377"/>
      <c r="FM100" s="377"/>
      <c r="FN100" s="377"/>
      <c r="FO100" s="377"/>
      <c r="FP100" s="377"/>
      <c r="FQ100" s="377"/>
      <c r="FR100" s="377"/>
      <c r="FS100" s="377"/>
      <c r="FT100" s="377"/>
      <c r="FU100" s="377"/>
      <c r="FV100" s="377"/>
      <c r="FW100" s="377"/>
      <c r="FX100" s="377"/>
      <c r="FY100" s="377"/>
      <c r="FZ100" s="377"/>
      <c r="GA100" s="377"/>
      <c r="GB100" s="377"/>
      <c r="GC100" s="377"/>
      <c r="GD100" s="377"/>
      <c r="GE100" s="377"/>
      <c r="GF100" s="377"/>
      <c r="GG100" s="377"/>
      <c r="GH100" s="377"/>
      <c r="GI100" s="377"/>
      <c r="GJ100" s="377"/>
      <c r="GK100" s="377"/>
      <c r="GL100" s="377"/>
      <c r="GM100" s="377"/>
      <c r="GN100" s="377"/>
      <c r="GO100" s="377"/>
      <c r="GP100" s="377"/>
      <c r="GQ100" s="377"/>
      <c r="GR100" s="377"/>
      <c r="GS100" s="377"/>
      <c r="GT100" s="377"/>
      <c r="GU100" s="377"/>
      <c r="GV100" s="377"/>
      <c r="GW100" s="377"/>
      <c r="GX100" s="377"/>
      <c r="GY100" s="377"/>
      <c r="GZ100" s="377"/>
      <c r="HA100" s="377"/>
      <c r="HB100" s="377"/>
      <c r="HC100" s="377"/>
      <c r="HD100" s="377"/>
      <c r="HE100" s="377"/>
      <c r="HF100" s="377"/>
      <c r="HG100" s="377"/>
      <c r="HH100" s="377"/>
      <c r="HI100" s="377"/>
      <c r="HJ100" s="377"/>
      <c r="HK100" s="377"/>
      <c r="HL100" s="377"/>
      <c r="HM100" s="377"/>
      <c r="HN100" s="377"/>
      <c r="HO100" s="377"/>
      <c r="HP100" s="377"/>
      <c r="HQ100" s="377"/>
      <c r="HR100" s="377"/>
      <c r="HS100" s="377"/>
      <c r="HT100" s="377"/>
      <c r="HU100" s="377"/>
      <c r="HV100" s="377"/>
      <c r="HW100" s="377"/>
      <c r="HX100" s="377"/>
      <c r="HY100" s="377"/>
      <c r="HZ100" s="377"/>
      <c r="IA100" s="377"/>
      <c r="IB100" s="377"/>
      <c r="IC100" s="377"/>
      <c r="ID100" s="377"/>
      <c r="IE100" s="377"/>
      <c r="IF100" s="377"/>
      <c r="IG100" s="377"/>
      <c r="IH100" s="377"/>
      <c r="II100" s="377"/>
      <c r="IJ100" s="377"/>
      <c r="IK100" s="377"/>
      <c r="IL100" s="377"/>
    </row>
    <row r="101" spans="1:246" ht="103.5" customHeight="1" x14ac:dyDescent="0.25">
      <c r="A101" s="349"/>
      <c r="B101" s="317" t="s">
        <v>253</v>
      </c>
      <c r="C101" s="319" t="s">
        <v>311</v>
      </c>
      <c r="D101" s="492" t="s">
        <v>379</v>
      </c>
      <c r="E101" s="35" t="s">
        <v>101</v>
      </c>
      <c r="F101" s="33" t="s">
        <v>74</v>
      </c>
      <c r="G101" s="35" t="s">
        <v>72</v>
      </c>
      <c r="H101" s="427"/>
      <c r="I101" s="33" t="s">
        <v>81</v>
      </c>
      <c r="J101" s="33" t="s">
        <v>81</v>
      </c>
      <c r="K101" s="501" t="s">
        <v>340</v>
      </c>
      <c r="L101" s="501">
        <v>12</v>
      </c>
      <c r="M101" s="753">
        <v>2</v>
      </c>
      <c r="N101" s="862"/>
      <c r="O101" s="862"/>
      <c r="P101" s="862">
        <v>18</v>
      </c>
      <c r="Q101" s="862"/>
      <c r="R101" s="862"/>
      <c r="S101" s="862"/>
      <c r="T101" s="888"/>
      <c r="U101" s="889"/>
      <c r="V101" s="874">
        <v>1</v>
      </c>
      <c r="W101" s="568" t="s">
        <v>171</v>
      </c>
      <c r="X101" s="567" t="s">
        <v>419</v>
      </c>
      <c r="Y101" s="567" t="s">
        <v>192</v>
      </c>
      <c r="Z101" s="310">
        <v>1</v>
      </c>
      <c r="AA101" s="307" t="s">
        <v>172</v>
      </c>
      <c r="AB101" s="307" t="s">
        <v>187</v>
      </c>
      <c r="AC101" s="307" t="s">
        <v>194</v>
      </c>
      <c r="AD101" s="994"/>
      <c r="AE101" s="995" t="str">
        <f t="shared" ref="AE101:AE109" si="13">IF(AD101="","",+AD101)</f>
        <v/>
      </c>
      <c r="AF101" s="569">
        <v>1</v>
      </c>
      <c r="AG101" s="567" t="s">
        <v>172</v>
      </c>
      <c r="AH101" s="567" t="s">
        <v>190</v>
      </c>
      <c r="AI101" s="567" t="s">
        <v>270</v>
      </c>
      <c r="AJ101" s="310">
        <v>1</v>
      </c>
      <c r="AK101" s="307" t="s">
        <v>172</v>
      </c>
      <c r="AL101" s="307" t="s">
        <v>190</v>
      </c>
      <c r="AM101" s="489" t="s">
        <v>270</v>
      </c>
      <c r="AN101" s="537" t="s">
        <v>480</v>
      </c>
    </row>
    <row r="102" spans="1:246" ht="103.5" customHeight="1" x14ac:dyDescent="0.25">
      <c r="A102" s="349"/>
      <c r="B102" s="317" t="s">
        <v>254</v>
      </c>
      <c r="C102" s="320" t="s">
        <v>312</v>
      </c>
      <c r="D102" s="492" t="s">
        <v>380</v>
      </c>
      <c r="E102" s="35" t="s">
        <v>101</v>
      </c>
      <c r="F102" s="33" t="s">
        <v>74</v>
      </c>
      <c r="G102" s="35" t="s">
        <v>72</v>
      </c>
      <c r="H102" s="427"/>
      <c r="I102" s="33" t="s">
        <v>81</v>
      </c>
      <c r="J102" s="33" t="s">
        <v>81</v>
      </c>
      <c r="K102" s="501" t="s">
        <v>341</v>
      </c>
      <c r="L102" s="501">
        <v>11</v>
      </c>
      <c r="M102" s="753">
        <v>23</v>
      </c>
      <c r="N102" s="862"/>
      <c r="O102" s="862"/>
      <c r="P102" s="862">
        <v>18</v>
      </c>
      <c r="Q102" s="862"/>
      <c r="R102" s="862"/>
      <c r="S102" s="862"/>
      <c r="T102" s="888"/>
      <c r="U102" s="890"/>
      <c r="V102" s="874">
        <v>1</v>
      </c>
      <c r="W102" s="570" t="s">
        <v>171</v>
      </c>
      <c r="X102" s="567"/>
      <c r="Y102" s="567"/>
      <c r="Z102" s="310">
        <v>1</v>
      </c>
      <c r="AA102" s="307" t="s">
        <v>172</v>
      </c>
      <c r="AB102" s="307" t="s">
        <v>187</v>
      </c>
      <c r="AC102" s="307" t="s">
        <v>194</v>
      </c>
      <c r="AD102" s="994"/>
      <c r="AE102" s="995" t="str">
        <f t="shared" si="13"/>
        <v/>
      </c>
      <c r="AF102" s="569">
        <v>1</v>
      </c>
      <c r="AG102" s="567" t="s">
        <v>172</v>
      </c>
      <c r="AH102" s="567" t="s">
        <v>187</v>
      </c>
      <c r="AI102" s="567" t="s">
        <v>194</v>
      </c>
      <c r="AJ102" s="310">
        <v>1</v>
      </c>
      <c r="AK102" s="307" t="s">
        <v>172</v>
      </c>
      <c r="AL102" s="307" t="s">
        <v>187</v>
      </c>
      <c r="AM102" s="489" t="s">
        <v>194</v>
      </c>
      <c r="AN102" s="537" t="s">
        <v>479</v>
      </c>
    </row>
    <row r="103" spans="1:246" ht="103.5" customHeight="1" x14ac:dyDescent="0.25">
      <c r="A103" s="349"/>
      <c r="B103" s="317" t="s">
        <v>255</v>
      </c>
      <c r="C103" s="320" t="s">
        <v>313</v>
      </c>
      <c r="D103" s="492" t="s">
        <v>388</v>
      </c>
      <c r="E103" s="273" t="s">
        <v>101</v>
      </c>
      <c r="F103" s="274" t="s">
        <v>74</v>
      </c>
      <c r="G103" s="273" t="s">
        <v>72</v>
      </c>
      <c r="H103" s="297"/>
      <c r="I103" s="273" t="s">
        <v>81</v>
      </c>
      <c r="J103" s="273" t="s">
        <v>81</v>
      </c>
      <c r="K103" s="501" t="s">
        <v>493</v>
      </c>
      <c r="L103" s="501">
        <v>14</v>
      </c>
      <c r="M103" s="873">
        <v>6</v>
      </c>
      <c r="N103" s="887"/>
      <c r="O103" s="887"/>
      <c r="P103" s="862">
        <v>18</v>
      </c>
      <c r="Q103" s="862"/>
      <c r="R103" s="887"/>
      <c r="S103" s="887"/>
      <c r="T103" s="892"/>
      <c r="U103" s="893"/>
      <c r="V103" s="874">
        <v>1</v>
      </c>
      <c r="W103" s="570" t="s">
        <v>171</v>
      </c>
      <c r="X103" s="567" t="s">
        <v>182</v>
      </c>
      <c r="Y103" s="567" t="s">
        <v>494</v>
      </c>
      <c r="Z103" s="310">
        <v>1</v>
      </c>
      <c r="AA103" s="307" t="s">
        <v>172</v>
      </c>
      <c r="AB103" s="307" t="s">
        <v>187</v>
      </c>
      <c r="AC103" s="307" t="s">
        <v>194</v>
      </c>
      <c r="AD103" s="994"/>
      <c r="AE103" s="995" t="str">
        <f t="shared" si="13"/>
        <v/>
      </c>
      <c r="AF103" s="569">
        <v>1</v>
      </c>
      <c r="AG103" s="567" t="s">
        <v>172</v>
      </c>
      <c r="AH103" s="567" t="s">
        <v>187</v>
      </c>
      <c r="AI103" s="567" t="s">
        <v>194</v>
      </c>
      <c r="AJ103" s="310">
        <v>1</v>
      </c>
      <c r="AK103" s="307" t="s">
        <v>172</v>
      </c>
      <c r="AL103" s="307" t="s">
        <v>187</v>
      </c>
      <c r="AM103" s="489" t="s">
        <v>194</v>
      </c>
      <c r="AN103" s="537" t="s">
        <v>479</v>
      </c>
    </row>
    <row r="104" spans="1:246" s="365" customFormat="1" ht="30.75" customHeight="1" x14ac:dyDescent="0.25">
      <c r="A104" s="345" t="s">
        <v>365</v>
      </c>
      <c r="B104" s="345" t="s">
        <v>256</v>
      </c>
      <c r="C104" s="379" t="s">
        <v>367</v>
      </c>
      <c r="D104" s="462" t="s">
        <v>416</v>
      </c>
      <c r="E104" s="339"/>
      <c r="F104" s="339"/>
      <c r="G104" s="13" t="s">
        <v>73</v>
      </c>
      <c r="H104" s="420"/>
      <c r="I104" s="429">
        <f t="shared" ref="I104:J104" si="14">+I105+I106</f>
        <v>7</v>
      </c>
      <c r="J104" s="429">
        <f t="shared" si="14"/>
        <v>7</v>
      </c>
      <c r="K104" s="498"/>
      <c r="L104" s="382"/>
      <c r="M104" s="612"/>
      <c r="N104" s="867"/>
      <c r="O104" s="867"/>
      <c r="P104" s="868"/>
      <c r="Q104" s="868"/>
      <c r="R104" s="869"/>
      <c r="S104" s="869"/>
      <c r="T104" s="728"/>
      <c r="U104" s="770"/>
      <c r="V104" s="876"/>
      <c r="W104" s="483"/>
      <c r="X104" s="384"/>
      <c r="Y104" s="384"/>
      <c r="Z104" s="384"/>
      <c r="AA104" s="384"/>
      <c r="AB104" s="384"/>
      <c r="AC104" s="384"/>
      <c r="AD104" s="807"/>
      <c r="AE104" s="826"/>
      <c r="AF104" s="384"/>
      <c r="AG104" s="384"/>
      <c r="AH104" s="384"/>
      <c r="AI104" s="384"/>
      <c r="AJ104" s="384"/>
      <c r="AK104" s="384"/>
      <c r="AL104" s="384"/>
      <c r="AM104" s="474"/>
      <c r="AN104" s="539"/>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c r="FG104" s="150"/>
      <c r="FH104" s="150"/>
      <c r="FI104" s="150"/>
      <c r="FJ104" s="150"/>
      <c r="FK104" s="150"/>
      <c r="FL104" s="150"/>
      <c r="FM104" s="150"/>
      <c r="FN104" s="150"/>
      <c r="FO104" s="150"/>
      <c r="FP104" s="150"/>
      <c r="FQ104" s="150"/>
      <c r="FR104" s="150"/>
      <c r="FS104" s="150"/>
      <c r="FT104" s="150"/>
      <c r="FU104" s="150"/>
      <c r="FV104" s="150"/>
      <c r="FW104" s="150"/>
      <c r="FX104" s="150"/>
      <c r="FY104" s="150"/>
      <c r="FZ104" s="150"/>
      <c r="GA104" s="150"/>
      <c r="GB104" s="150"/>
      <c r="GC104" s="150"/>
      <c r="GD104" s="150"/>
      <c r="GE104" s="150"/>
      <c r="GF104" s="150"/>
      <c r="GG104" s="150"/>
      <c r="GH104" s="150"/>
      <c r="GI104" s="150"/>
      <c r="GJ104" s="150"/>
      <c r="GK104" s="150"/>
      <c r="GL104" s="150"/>
      <c r="GM104" s="150"/>
      <c r="GN104" s="150"/>
      <c r="GO104" s="150"/>
      <c r="GP104" s="150"/>
      <c r="GQ104" s="150"/>
      <c r="GR104" s="150"/>
      <c r="GS104" s="150"/>
      <c r="GT104" s="150"/>
      <c r="GU104" s="150"/>
      <c r="GV104" s="150"/>
      <c r="GW104" s="150"/>
      <c r="GX104" s="150"/>
      <c r="GY104" s="150"/>
      <c r="GZ104" s="150"/>
      <c r="HA104" s="150"/>
      <c r="HB104" s="150"/>
      <c r="HC104" s="150"/>
      <c r="HD104" s="150"/>
      <c r="HE104" s="150"/>
      <c r="HF104" s="150"/>
      <c r="HG104" s="150"/>
      <c r="HH104" s="150"/>
      <c r="HI104" s="150"/>
      <c r="HJ104" s="150"/>
      <c r="HK104" s="150"/>
      <c r="HL104" s="150"/>
      <c r="HM104" s="150"/>
      <c r="HN104" s="150"/>
      <c r="HO104" s="150"/>
      <c r="HP104" s="150"/>
      <c r="HQ104" s="150"/>
      <c r="HR104" s="150"/>
      <c r="HS104" s="150"/>
      <c r="HT104" s="150"/>
      <c r="HU104" s="150"/>
      <c r="HV104" s="150"/>
      <c r="HW104" s="150"/>
      <c r="HX104" s="150"/>
      <c r="HY104" s="150"/>
      <c r="HZ104" s="150"/>
      <c r="IA104" s="150"/>
      <c r="IB104" s="150"/>
      <c r="IC104" s="150"/>
      <c r="ID104" s="150"/>
      <c r="IE104" s="150"/>
      <c r="IF104" s="150"/>
      <c r="IG104" s="150"/>
      <c r="IH104" s="150"/>
      <c r="II104" s="150"/>
      <c r="IJ104" s="150"/>
      <c r="IK104" s="150"/>
      <c r="IL104" s="150"/>
    </row>
    <row r="105" spans="1:246" ht="24" customHeight="1" x14ac:dyDescent="0.25">
      <c r="A105" s="349"/>
      <c r="B105" s="317" t="s">
        <v>257</v>
      </c>
      <c r="C105" s="319" t="s">
        <v>130</v>
      </c>
      <c r="D105" s="400"/>
      <c r="E105" s="273" t="s">
        <v>116</v>
      </c>
      <c r="F105" s="273"/>
      <c r="G105" s="273" t="s">
        <v>73</v>
      </c>
      <c r="H105" s="297"/>
      <c r="I105" s="273" t="s">
        <v>80</v>
      </c>
      <c r="J105" s="273" t="s">
        <v>80</v>
      </c>
      <c r="K105" s="523" t="s">
        <v>435</v>
      </c>
      <c r="L105" s="273" t="s">
        <v>78</v>
      </c>
      <c r="M105" s="873">
        <v>24</v>
      </c>
      <c r="N105" s="879">
        <v>15</v>
      </c>
      <c r="O105" s="879"/>
      <c r="P105" s="879">
        <v>15</v>
      </c>
      <c r="Q105" s="879"/>
      <c r="R105" s="887"/>
      <c r="S105" s="887"/>
      <c r="T105" s="888"/>
      <c r="U105" s="889"/>
      <c r="V105" s="874">
        <v>1</v>
      </c>
      <c r="W105" s="570" t="s">
        <v>171</v>
      </c>
      <c r="X105" s="567" t="s">
        <v>187</v>
      </c>
      <c r="Y105" s="567" t="s">
        <v>195</v>
      </c>
      <c r="Z105" s="310">
        <v>1</v>
      </c>
      <c r="AA105" s="307" t="s">
        <v>172</v>
      </c>
      <c r="AB105" s="307" t="s">
        <v>187</v>
      </c>
      <c r="AC105" s="307" t="s">
        <v>195</v>
      </c>
      <c r="AD105" s="994"/>
      <c r="AE105" s="995" t="str">
        <f t="shared" si="13"/>
        <v/>
      </c>
      <c r="AF105" s="569">
        <v>1</v>
      </c>
      <c r="AG105" s="567" t="s">
        <v>172</v>
      </c>
      <c r="AH105" s="567" t="s">
        <v>187</v>
      </c>
      <c r="AI105" s="567" t="s">
        <v>194</v>
      </c>
      <c r="AJ105" s="310">
        <v>1</v>
      </c>
      <c r="AK105" s="307" t="s">
        <v>172</v>
      </c>
      <c r="AL105" s="307" t="s">
        <v>187</v>
      </c>
      <c r="AM105" s="489" t="s">
        <v>194</v>
      </c>
      <c r="AN105" s="537" t="s">
        <v>475</v>
      </c>
    </row>
    <row r="106" spans="1:246" ht="24" customHeight="1" x14ac:dyDescent="0.25">
      <c r="A106" s="349"/>
      <c r="B106" s="317" t="s">
        <v>258</v>
      </c>
      <c r="C106" s="320" t="s">
        <v>262</v>
      </c>
      <c r="D106" s="400" t="s">
        <v>414</v>
      </c>
      <c r="E106" s="273" t="s">
        <v>116</v>
      </c>
      <c r="F106" s="273"/>
      <c r="G106" s="273" t="s">
        <v>73</v>
      </c>
      <c r="H106" s="297"/>
      <c r="I106" s="273" t="s">
        <v>77</v>
      </c>
      <c r="J106" s="273" t="s">
        <v>77</v>
      </c>
      <c r="K106" s="523" t="s">
        <v>435</v>
      </c>
      <c r="L106" s="274" t="s">
        <v>78</v>
      </c>
      <c r="M106" s="873">
        <v>23</v>
      </c>
      <c r="N106" s="887"/>
      <c r="O106" s="887"/>
      <c r="P106" s="887">
        <v>6</v>
      </c>
      <c r="Q106" s="887"/>
      <c r="R106" s="887"/>
      <c r="S106" s="887"/>
      <c r="T106" s="888"/>
      <c r="U106" s="890"/>
      <c r="V106" s="874">
        <v>1</v>
      </c>
      <c r="W106" s="570" t="s">
        <v>171</v>
      </c>
      <c r="X106" s="567" t="s">
        <v>187</v>
      </c>
      <c r="Y106" s="567" t="s">
        <v>194</v>
      </c>
      <c r="Z106" s="310">
        <v>1</v>
      </c>
      <c r="AA106" s="307" t="s">
        <v>172</v>
      </c>
      <c r="AB106" s="307" t="s">
        <v>187</v>
      </c>
      <c r="AC106" s="307" t="s">
        <v>229</v>
      </c>
      <c r="AD106" s="994"/>
      <c r="AE106" s="995" t="str">
        <f t="shared" si="13"/>
        <v/>
      </c>
      <c r="AF106" s="569">
        <v>1</v>
      </c>
      <c r="AG106" s="567" t="s">
        <v>172</v>
      </c>
      <c r="AH106" s="567" t="s">
        <v>187</v>
      </c>
      <c r="AI106" s="567" t="s">
        <v>194</v>
      </c>
      <c r="AJ106" s="310">
        <v>1</v>
      </c>
      <c r="AK106" s="307" t="s">
        <v>172</v>
      </c>
      <c r="AL106" s="307" t="s">
        <v>187</v>
      </c>
      <c r="AM106" s="489" t="s">
        <v>194</v>
      </c>
      <c r="AN106" s="537" t="s">
        <v>476</v>
      </c>
    </row>
    <row r="107" spans="1:246" s="365" customFormat="1" ht="30.75" customHeight="1" x14ac:dyDescent="0.25">
      <c r="A107" s="345" t="s">
        <v>366</v>
      </c>
      <c r="B107" s="345" t="s">
        <v>259</v>
      </c>
      <c r="C107" s="379" t="s">
        <v>368</v>
      </c>
      <c r="D107" s="462" t="s">
        <v>415</v>
      </c>
      <c r="E107" s="339"/>
      <c r="F107" s="12" t="s">
        <v>71</v>
      </c>
      <c r="G107" s="13" t="s">
        <v>72</v>
      </c>
      <c r="H107" s="420"/>
      <c r="I107" s="429">
        <f>+I108+I109</f>
        <v>7</v>
      </c>
      <c r="J107" s="429">
        <f>+J108+J109</f>
        <v>7</v>
      </c>
      <c r="K107" s="498"/>
      <c r="L107" s="382"/>
      <c r="M107" s="612"/>
      <c r="N107" s="867"/>
      <c r="O107" s="867"/>
      <c r="P107" s="868"/>
      <c r="Q107" s="868"/>
      <c r="R107" s="869"/>
      <c r="S107" s="869"/>
      <c r="T107" s="728"/>
      <c r="U107" s="770"/>
      <c r="V107" s="876"/>
      <c r="W107" s="483"/>
      <c r="X107" s="384"/>
      <c r="Y107" s="384"/>
      <c r="Z107" s="384"/>
      <c r="AA107" s="384"/>
      <c r="AB107" s="384"/>
      <c r="AC107" s="384"/>
      <c r="AD107" s="807"/>
      <c r="AE107" s="826"/>
      <c r="AF107" s="384"/>
      <c r="AG107" s="384"/>
      <c r="AH107" s="384"/>
      <c r="AI107" s="384"/>
      <c r="AJ107" s="384"/>
      <c r="AK107" s="384"/>
      <c r="AL107" s="384"/>
      <c r="AM107" s="474"/>
      <c r="AN107" s="539"/>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0"/>
      <c r="EZ107" s="150"/>
      <c r="FA107" s="150"/>
      <c r="FB107" s="150"/>
      <c r="FC107" s="150"/>
      <c r="FD107" s="150"/>
      <c r="FE107" s="150"/>
      <c r="FF107" s="150"/>
      <c r="FG107" s="150"/>
      <c r="FH107" s="150"/>
      <c r="FI107" s="150"/>
      <c r="FJ107" s="150"/>
      <c r="FK107" s="150"/>
      <c r="FL107" s="150"/>
      <c r="FM107" s="150"/>
      <c r="FN107" s="150"/>
      <c r="FO107" s="150"/>
      <c r="FP107" s="150"/>
      <c r="FQ107" s="150"/>
      <c r="FR107" s="150"/>
      <c r="FS107" s="150"/>
      <c r="FT107" s="150"/>
      <c r="FU107" s="150"/>
      <c r="FV107" s="150"/>
      <c r="FW107" s="150"/>
      <c r="FX107" s="150"/>
      <c r="FY107" s="150"/>
      <c r="FZ107" s="150"/>
      <c r="GA107" s="150"/>
      <c r="GB107" s="150"/>
      <c r="GC107" s="150"/>
      <c r="GD107" s="150"/>
      <c r="GE107" s="150"/>
      <c r="GF107" s="150"/>
      <c r="GG107" s="150"/>
      <c r="GH107" s="150"/>
      <c r="GI107" s="150"/>
      <c r="GJ107" s="150"/>
      <c r="GK107" s="150"/>
      <c r="GL107" s="150"/>
      <c r="GM107" s="150"/>
      <c r="GN107" s="150"/>
      <c r="GO107" s="150"/>
      <c r="GP107" s="150"/>
      <c r="GQ107" s="150"/>
      <c r="GR107" s="150"/>
      <c r="GS107" s="150"/>
      <c r="GT107" s="150"/>
      <c r="GU107" s="150"/>
      <c r="GV107" s="150"/>
      <c r="GW107" s="150"/>
      <c r="GX107" s="150"/>
      <c r="GY107" s="150"/>
      <c r="GZ107" s="150"/>
      <c r="HA107" s="150"/>
      <c r="HB107" s="150"/>
      <c r="HC107" s="150"/>
      <c r="HD107" s="150"/>
      <c r="HE107" s="150"/>
      <c r="HF107" s="150"/>
      <c r="HG107" s="150"/>
      <c r="HH107" s="150"/>
      <c r="HI107" s="150"/>
      <c r="HJ107" s="150"/>
      <c r="HK107" s="150"/>
      <c r="HL107" s="150"/>
      <c r="HM107" s="150"/>
      <c r="HN107" s="150"/>
      <c r="HO107" s="150"/>
      <c r="HP107" s="150"/>
      <c r="HQ107" s="150"/>
      <c r="HR107" s="150"/>
      <c r="HS107" s="150"/>
      <c r="HT107" s="150"/>
      <c r="HU107" s="150"/>
      <c r="HV107" s="150"/>
      <c r="HW107" s="150"/>
      <c r="HX107" s="150"/>
      <c r="HY107" s="150"/>
      <c r="HZ107" s="150"/>
      <c r="IA107" s="150"/>
      <c r="IB107" s="150"/>
      <c r="IC107" s="150"/>
      <c r="ID107" s="150"/>
      <c r="IE107" s="150"/>
      <c r="IF107" s="150"/>
      <c r="IG107" s="150"/>
      <c r="IH107" s="150"/>
      <c r="II107" s="150"/>
      <c r="IJ107" s="150"/>
      <c r="IK107" s="150"/>
      <c r="IL107" s="150"/>
    </row>
    <row r="108" spans="1:246" ht="42.75" customHeight="1" x14ac:dyDescent="0.25">
      <c r="A108" s="349"/>
      <c r="B108" s="317" t="s">
        <v>260</v>
      </c>
      <c r="C108" s="319" t="s">
        <v>314</v>
      </c>
      <c r="D108" s="317" t="s">
        <v>397</v>
      </c>
      <c r="E108" s="33" t="s">
        <v>116</v>
      </c>
      <c r="F108" s="35" t="s">
        <v>391</v>
      </c>
      <c r="G108" s="33" t="s">
        <v>481</v>
      </c>
      <c r="H108" s="425"/>
      <c r="I108" s="33" t="s">
        <v>80</v>
      </c>
      <c r="J108" s="33" t="s">
        <v>80</v>
      </c>
      <c r="K108" s="524" t="s">
        <v>439</v>
      </c>
      <c r="L108" s="33" t="s">
        <v>76</v>
      </c>
      <c r="M108" s="753">
        <v>3</v>
      </c>
      <c r="N108" s="862">
        <v>24</v>
      </c>
      <c r="O108" s="862"/>
      <c r="P108" s="862"/>
      <c r="Q108" s="862"/>
      <c r="R108" s="862"/>
      <c r="S108" s="862"/>
      <c r="T108" s="888"/>
      <c r="U108" s="889"/>
      <c r="V108" s="874">
        <v>1</v>
      </c>
      <c r="W108" s="570" t="s">
        <v>172</v>
      </c>
      <c r="X108" s="567" t="s">
        <v>187</v>
      </c>
      <c r="Y108" s="567" t="s">
        <v>263</v>
      </c>
      <c r="Z108" s="310">
        <v>1</v>
      </c>
      <c r="AA108" s="307" t="s">
        <v>172</v>
      </c>
      <c r="AB108" s="307" t="s">
        <v>187</v>
      </c>
      <c r="AC108" s="307" t="s">
        <v>263</v>
      </c>
      <c r="AD108" s="994"/>
      <c r="AE108" s="995" t="str">
        <f t="shared" si="13"/>
        <v/>
      </c>
      <c r="AF108" s="569">
        <v>1</v>
      </c>
      <c r="AG108" s="567" t="s">
        <v>172</v>
      </c>
      <c r="AH108" s="567" t="s">
        <v>187</v>
      </c>
      <c r="AI108" s="567" t="s">
        <v>263</v>
      </c>
      <c r="AJ108" s="310">
        <v>1</v>
      </c>
      <c r="AK108" s="307" t="s">
        <v>172</v>
      </c>
      <c r="AL108" s="307" t="s">
        <v>187</v>
      </c>
      <c r="AM108" s="489" t="s">
        <v>263</v>
      </c>
      <c r="AN108" s="537" t="s">
        <v>477</v>
      </c>
    </row>
    <row r="109" spans="1:246" ht="32.25" customHeight="1" x14ac:dyDescent="0.25">
      <c r="A109" s="349"/>
      <c r="B109" s="317" t="s">
        <v>381</v>
      </c>
      <c r="C109" s="320" t="s">
        <v>269</v>
      </c>
      <c r="D109" s="317" t="s">
        <v>396</v>
      </c>
      <c r="E109" s="33" t="s">
        <v>116</v>
      </c>
      <c r="F109" s="35" t="s">
        <v>395</v>
      </c>
      <c r="G109" s="228" t="s">
        <v>492</v>
      </c>
      <c r="H109" s="425"/>
      <c r="I109" s="33" t="s">
        <v>77</v>
      </c>
      <c r="J109" s="33" t="s">
        <v>77</v>
      </c>
      <c r="K109" s="525" t="s">
        <v>440</v>
      </c>
      <c r="L109" s="33">
        <v>70</v>
      </c>
      <c r="M109" s="753">
        <v>5</v>
      </c>
      <c r="N109" s="862"/>
      <c r="O109" s="862"/>
      <c r="P109" s="862">
        <v>20</v>
      </c>
      <c r="Q109" s="862"/>
      <c r="R109" s="862"/>
      <c r="S109" s="862"/>
      <c r="T109" s="888" t="s">
        <v>501</v>
      </c>
      <c r="U109" s="890" t="s">
        <v>501</v>
      </c>
      <c r="V109" s="878">
        <v>1</v>
      </c>
      <c r="W109" s="570" t="s">
        <v>172</v>
      </c>
      <c r="X109" s="567" t="s">
        <v>187</v>
      </c>
      <c r="Y109" s="567" t="s">
        <v>192</v>
      </c>
      <c r="Z109" s="309">
        <v>1</v>
      </c>
      <c r="AA109" s="307" t="s">
        <v>172</v>
      </c>
      <c r="AB109" s="307" t="s">
        <v>187</v>
      </c>
      <c r="AC109" s="307" t="s">
        <v>192</v>
      </c>
      <c r="AD109" s="994" t="s">
        <v>524</v>
      </c>
      <c r="AE109" s="995" t="str">
        <f t="shared" si="13"/>
        <v>100% CT Ecrit</v>
      </c>
      <c r="AF109" s="571">
        <v>1</v>
      </c>
      <c r="AG109" s="567" t="s">
        <v>172</v>
      </c>
      <c r="AH109" s="567" t="s">
        <v>187</v>
      </c>
      <c r="AI109" s="567" t="s">
        <v>192</v>
      </c>
      <c r="AJ109" s="309">
        <v>1</v>
      </c>
      <c r="AK109" s="307" t="s">
        <v>172</v>
      </c>
      <c r="AL109" s="307" t="s">
        <v>187</v>
      </c>
      <c r="AM109" s="489" t="s">
        <v>192</v>
      </c>
      <c r="AN109" s="537" t="s">
        <v>478</v>
      </c>
    </row>
    <row r="110" spans="1:246" x14ac:dyDescent="0.25">
      <c r="K110" s="500"/>
      <c r="AM110" s="10"/>
      <c r="AN110" s="544"/>
    </row>
    <row r="111" spans="1:246" x14ac:dyDescent="0.25">
      <c r="K111" s="500"/>
      <c r="AN111" s="544"/>
    </row>
    <row r="112" spans="1:246" x14ac:dyDescent="0.25">
      <c r="C112" s="10">
        <f>7.5*7</f>
        <v>52.5</v>
      </c>
      <c r="AN112" s="544"/>
    </row>
    <row r="113" spans="40:40" x14ac:dyDescent="0.25">
      <c r="AN113" s="544"/>
    </row>
    <row r="114" spans="40:40" x14ac:dyDescent="0.25">
      <c r="AN114" s="544"/>
    </row>
    <row r="115" spans="40:40" x14ac:dyDescent="0.25">
      <c r="AN115" s="544"/>
    </row>
    <row r="116" spans="40:40" x14ac:dyDescent="0.25">
      <c r="AN116" s="544"/>
    </row>
    <row r="117" spans="40:40" x14ac:dyDescent="0.25">
      <c r="AN117" s="544"/>
    </row>
    <row r="118" spans="40:40" x14ac:dyDescent="0.25">
      <c r="AN118" s="544"/>
    </row>
    <row r="119" spans="40:40" x14ac:dyDescent="0.25">
      <c r="AN119" s="544"/>
    </row>
    <row r="120" spans="40:40" x14ac:dyDescent="0.25">
      <c r="AN120" s="544"/>
    </row>
    <row r="121" spans="40:40" x14ac:dyDescent="0.25">
      <c r="AN121" s="544"/>
    </row>
    <row r="122" spans="40:40" x14ac:dyDescent="0.25">
      <c r="AN122" s="544"/>
    </row>
    <row r="123" spans="40:40" x14ac:dyDescent="0.25">
      <c r="AN123" s="544"/>
    </row>
    <row r="124" spans="40:40" x14ac:dyDescent="0.25">
      <c r="AN124" s="544"/>
    </row>
    <row r="125" spans="40:40" x14ac:dyDescent="0.25">
      <c r="AN125" s="544"/>
    </row>
    <row r="126" spans="40:40" x14ac:dyDescent="0.25">
      <c r="AN126" s="544"/>
    </row>
    <row r="127" spans="40:40" x14ac:dyDescent="0.25">
      <c r="AN127" s="544"/>
    </row>
    <row r="128" spans="40:40" x14ac:dyDescent="0.25">
      <c r="AN128" s="544"/>
    </row>
    <row r="129" spans="40:40" x14ac:dyDescent="0.25">
      <c r="AN129" s="544"/>
    </row>
    <row r="130" spans="40:40" x14ac:dyDescent="0.25">
      <c r="AN130" s="544"/>
    </row>
    <row r="131" spans="40:40" x14ac:dyDescent="0.25">
      <c r="AN131" s="544"/>
    </row>
    <row r="132" spans="40:40" x14ac:dyDescent="0.25">
      <c r="AN132" s="544"/>
    </row>
    <row r="133" spans="40:40" x14ac:dyDescent="0.25">
      <c r="AN133" s="544"/>
    </row>
    <row r="134" spans="40:40" x14ac:dyDescent="0.25">
      <c r="AN134" s="544"/>
    </row>
    <row r="135" spans="40:40" x14ac:dyDescent="0.25">
      <c r="AN135" s="544"/>
    </row>
    <row r="136" spans="40:40" x14ac:dyDescent="0.25">
      <c r="AN136" s="544"/>
    </row>
    <row r="137" spans="40:40" x14ac:dyDescent="0.25">
      <c r="AN137" s="544"/>
    </row>
    <row r="138" spans="40:40" x14ac:dyDescent="0.25">
      <c r="AN138" s="544"/>
    </row>
    <row r="139" spans="40:40" x14ac:dyDescent="0.25">
      <c r="AN139" s="544"/>
    </row>
    <row r="140" spans="40:40" x14ac:dyDescent="0.25">
      <c r="AN140" s="544"/>
    </row>
    <row r="141" spans="40:40" x14ac:dyDescent="0.25">
      <c r="AN141" s="544"/>
    </row>
    <row r="142" spans="40:40" x14ac:dyDescent="0.25">
      <c r="AN142" s="544"/>
    </row>
    <row r="143" spans="40:40" x14ac:dyDescent="0.25">
      <c r="AN143" s="544"/>
    </row>
    <row r="144" spans="40:40" x14ac:dyDescent="0.25">
      <c r="AN144" s="544"/>
    </row>
    <row r="145" spans="40:40" x14ac:dyDescent="0.25">
      <c r="AN145" s="544"/>
    </row>
    <row r="146" spans="40:40" x14ac:dyDescent="0.25">
      <c r="AN146" s="544"/>
    </row>
    <row r="147" spans="40:40" x14ac:dyDescent="0.25">
      <c r="AN147" s="544"/>
    </row>
    <row r="148" spans="40:40" x14ac:dyDescent="0.25">
      <c r="AN148" s="544"/>
    </row>
    <row r="149" spans="40:40" x14ac:dyDescent="0.25">
      <c r="AN149" s="544"/>
    </row>
    <row r="150" spans="40:40" x14ac:dyDescent="0.25">
      <c r="AN150" s="544"/>
    </row>
    <row r="151" spans="40:40" x14ac:dyDescent="0.25">
      <c r="AN151" s="544"/>
    </row>
    <row r="152" spans="40:40" x14ac:dyDescent="0.25">
      <c r="AN152" s="544"/>
    </row>
    <row r="153" spans="40:40" x14ac:dyDescent="0.25">
      <c r="AN153" s="544"/>
    </row>
    <row r="154" spans="40:40" x14ac:dyDescent="0.25">
      <c r="AN154" s="544"/>
    </row>
    <row r="155" spans="40:40" x14ac:dyDescent="0.25">
      <c r="AN155" s="544"/>
    </row>
    <row r="156" spans="40:40" x14ac:dyDescent="0.25">
      <c r="AN156" s="544"/>
    </row>
    <row r="157" spans="40:40" x14ac:dyDescent="0.25">
      <c r="AN157" s="544"/>
    </row>
    <row r="158" spans="40:40" x14ac:dyDescent="0.25">
      <c r="AN158" s="544"/>
    </row>
    <row r="159" spans="40:40" x14ac:dyDescent="0.25">
      <c r="AN159" s="544"/>
    </row>
    <row r="160" spans="40:40" x14ac:dyDescent="0.25">
      <c r="AN160" s="544"/>
    </row>
    <row r="161" spans="40:40" x14ac:dyDescent="0.25">
      <c r="AN161" s="544"/>
    </row>
    <row r="162" spans="40:40" x14ac:dyDescent="0.25">
      <c r="AN162" s="544"/>
    </row>
    <row r="163" spans="40:40" x14ac:dyDescent="0.25">
      <c r="AN163" s="544"/>
    </row>
    <row r="164" spans="40:40" x14ac:dyDescent="0.25">
      <c r="AN164" s="544"/>
    </row>
    <row r="165" spans="40:40" x14ac:dyDescent="0.25">
      <c r="AN165" s="544"/>
    </row>
    <row r="166" spans="40:40" x14ac:dyDescent="0.25">
      <c r="AN166" s="544"/>
    </row>
    <row r="167" spans="40:40" x14ac:dyDescent="0.25">
      <c r="AN167" s="544"/>
    </row>
    <row r="168" spans="40:40" x14ac:dyDescent="0.25">
      <c r="AN168" s="544"/>
    </row>
    <row r="169" spans="40:40" x14ac:dyDescent="0.25">
      <c r="AN169" s="544"/>
    </row>
    <row r="170" spans="40:40" x14ac:dyDescent="0.25">
      <c r="AN170" s="544"/>
    </row>
    <row r="171" spans="40:40" x14ac:dyDescent="0.25">
      <c r="AN171" s="544"/>
    </row>
    <row r="172" spans="40:40" x14ac:dyDescent="0.25">
      <c r="AN172" s="544"/>
    </row>
    <row r="173" spans="40:40" x14ac:dyDescent="0.25">
      <c r="AN173" s="544"/>
    </row>
    <row r="174" spans="40:40" x14ac:dyDescent="0.25">
      <c r="AN174" s="544"/>
    </row>
    <row r="175" spans="40:40" x14ac:dyDescent="0.25">
      <c r="AN175" s="544"/>
    </row>
    <row r="176" spans="40:40" x14ac:dyDescent="0.25">
      <c r="AN176" s="544"/>
    </row>
    <row r="177" spans="40:40" x14ac:dyDescent="0.25">
      <c r="AN177" s="544"/>
    </row>
    <row r="178" spans="40:40" x14ac:dyDescent="0.25">
      <c r="AN178" s="544"/>
    </row>
    <row r="179" spans="40:40" x14ac:dyDescent="0.25">
      <c r="AN179" s="544"/>
    </row>
    <row r="180" spans="40:40" x14ac:dyDescent="0.25">
      <c r="AN180" s="544"/>
    </row>
    <row r="181" spans="40:40" x14ac:dyDescent="0.25">
      <c r="AN181" s="544"/>
    </row>
    <row r="182" spans="40:40" x14ac:dyDescent="0.25">
      <c r="AN182" s="544"/>
    </row>
  </sheetData>
  <mergeCells count="26">
    <mergeCell ref="AJ2:AM2"/>
    <mergeCell ref="H1:H3"/>
    <mergeCell ref="I1:I3"/>
    <mergeCell ref="J1:J3"/>
    <mergeCell ref="M1:M3"/>
    <mergeCell ref="N2:O2"/>
    <mergeCell ref="P2:Q2"/>
    <mergeCell ref="R2:S2"/>
    <mergeCell ref="AD1:AE2"/>
    <mergeCell ref="T1:U2"/>
    <mergeCell ref="F1:F3"/>
    <mergeCell ref="G1:G3"/>
    <mergeCell ref="AN1:AN3"/>
    <mergeCell ref="K1:K3"/>
    <mergeCell ref="A1:A3"/>
    <mergeCell ref="L1:L3"/>
    <mergeCell ref="E1:E3"/>
    <mergeCell ref="D1:D3"/>
    <mergeCell ref="C1:C3"/>
    <mergeCell ref="N1:S1"/>
    <mergeCell ref="B1:B3"/>
    <mergeCell ref="V1:AC1"/>
    <mergeCell ref="AF1:AM1"/>
    <mergeCell ref="V2:Y2"/>
    <mergeCell ref="Z2:AC2"/>
    <mergeCell ref="AF2:AI2"/>
  </mergeCells>
  <dataValidations disablePrompts="1" count="7">
    <dataValidation type="list" allowBlank="1" showInputMessage="1" showErrorMessage="1" sqref="AB105:AB106 AL105:AL106 X105:X106 AH105:AH106 X108:X109 AH108:AH109 AL108:AL109 AH101:AH103 AB108:AB109 AB101:AB103 AL101:AL103 X83:X85 AL95:AL99 X95:X99 AH95:AH99 AB95:AB99 AH83:AH85 X90:X91 AB90:AB91 AB51:AB52 AB87:AB88 X87:X88 AL87:AL88 AL90:AL91 AH90:AH91 AH87:AH88 AL83:AL85 AB83:AB85 X37:X41 AB37:AB41 AL37:AL41 AH37:AH41 X43:X46 AL43:AL46 AH43:AH46 AB43:AB46 AH51:AH52 X51:X52 AL51:AL52 AH48:AH49 X48:X49 X76:X81 AL48:AL49 AB48:AB49 X56:X60 AL56:AL60 AH56:AH60 AB56:AB60 AB67:AB68 AL67:AL68 AL70:AL71 X67:X68 AH67:AH68 X70:X71 AH70:AH71 AB70:AB71 X101:X103 AL62:AL65 AH62:AH65 AB62:AB65 AL76:AL81 AB76:AB81 AH76:AH81 X62:X65">
      <formula1>nat</formula1>
    </dataValidation>
    <dataValidation type="list" allowBlank="1" showInputMessage="1" showErrorMessage="1" sqref="AA105:AA106 AK105:AK106 W105:W106 AG105:AG106 W108:W109 AG108:AG109 AK108:AK109 AG101:AG103 AA108:AA109 AA101:AA103 AK101:AK103 W101:W103 AK95:AK99 AG95:AG99 W95:W99 AA95:AA99 AK90:AK91 AG83:AG85 W83:W85 AA90:AA91 W51 AG87:AG88 W87:W88 AG90:AG91 AK87:AK88 AK83:AK85 AA87:AA88 AA83:AA85 W37:W41 AK37:AK41 AG37:AG41 AA37:AA41 W43:W46 AK43:AK46 AG43:AG46 AA43:AA46 AG51 AK51 AG48:AG49 W48:W49 AA51 AK48:AK49 AA48:AA49 AA76:AA81 W56:W60 AK56:AK60 AG56:AG60 AA56:AA60 AA67:AA68 AK67:AK68 AK70:AK71 W67:W68 AG67:AG68 W70:W71 AG70:AG71 AA70:AA71 W62:W65 AK62:AK65 AG62:AG65 AA62:AA65 AK76:AK81 AG76:AG81 W76:W81 W90:W91">
      <formula1>mod</formula1>
    </dataValidation>
    <dataValidation type="list" allowBlank="1" showInputMessage="1" showErrorMessage="1" sqref="E100 E91 E42 E46 E65 D61:E61">
      <formula1>Type_UE_licence_2_3</formula1>
    </dataValidation>
    <dataValidation type="list" allowBlank="1" showInputMessage="1" showErrorMessage="1" sqref="E21:E31 E6:E17">
      <formula1>type_UE</formula1>
    </dataValidation>
    <dataValidation type="list" allowBlank="1" showInputMessage="1" showErrorMessage="1" sqref="L21:L31 L6:L17">
      <formula1>sections_CNU</formula1>
    </dataValidation>
    <dataValidation type="list" allowBlank="1" showInputMessage="1" showErrorMessage="1" sqref="G6:H17 G21:H31">
      <formula1>oui_non</formula1>
    </dataValidation>
    <dataValidation type="list" allowBlank="1" showInputMessage="1" showErrorMessage="1" sqref="AA52 AK52 W52 AG52">
      <formula1>moda</formula1>
    </dataValidation>
  </dataValidations>
  <pageMargins left="0.31496062992125984" right="0.31496062992125984" top="0.35433070866141736" bottom="0.35433070866141736" header="0.31496062992125984" footer="0.31496062992125984"/>
  <pageSetup paperSize="8" scale="55" fitToWidth="3" fitToHeight="5" orientation="landscape" r:id="rId1"/>
  <headerFooter>
    <oddHeader>&amp;RMAJ du  &amp;D</oddHeader>
    <oddFooter>&amp;R&amp;A</oddFooter>
  </headerFooter>
  <rowBreaks count="2" manualBreakCount="2">
    <brk id="60" max="38" man="1"/>
    <brk id="88" max="38" man="1"/>
  </rowBreaks>
  <colBreaks count="1" manualBreakCount="1">
    <brk id="19" max="1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82"/>
  <sheetViews>
    <sheetView tabSelected="1" view="pageBreakPreview" zoomScale="80" zoomScaleNormal="100" zoomScaleSheetLayoutView="80" workbookViewId="0">
      <pane xSplit="4" ySplit="36" topLeftCell="Y109" activePane="bottomRight" state="frozen"/>
      <selection pane="topRight" activeCell="E1" sqref="E1"/>
      <selection pane="bottomLeft" activeCell="A37" sqref="A37"/>
      <selection pane="bottomRight" activeCell="AD39" sqref="AD39"/>
    </sheetView>
  </sheetViews>
  <sheetFormatPr baseColWidth="10" defaultColWidth="11.42578125" defaultRowHeight="15" x14ac:dyDescent="0.25"/>
  <cols>
    <col min="1" max="1" width="11.5703125" style="150" customWidth="1"/>
    <col min="2" max="2" width="11.5703125" style="10" customWidth="1"/>
    <col min="3" max="3" width="44.7109375" style="10" customWidth="1"/>
    <col min="4" max="4" width="11.5703125" style="448" customWidth="1"/>
    <col min="5" max="5" width="27.7109375" style="10" customWidth="1"/>
    <col min="6" max="6" width="27.85546875" style="10" customWidth="1"/>
    <col min="7" max="7" width="8.5703125" style="10" customWidth="1"/>
    <col min="8" max="8" width="19.28515625" style="428" customWidth="1"/>
    <col min="9" max="9" width="8.5703125" style="10" customWidth="1"/>
    <col min="10" max="10" width="8.140625" style="10" customWidth="1"/>
    <col min="11" max="11" width="19.28515625" style="506" customWidth="1"/>
    <col min="12" max="12" width="15" style="10" customWidth="1"/>
    <col min="13" max="13" width="13.5703125" style="10" customWidth="1"/>
    <col min="14" max="14" width="21.42578125" style="10" customWidth="1"/>
    <col min="15" max="19" width="12.7109375" style="10" customWidth="1"/>
    <col min="20" max="21" width="35.7109375" style="10" customWidth="1"/>
    <col min="22" max="22" width="15" style="308" customWidth="1"/>
    <col min="23" max="23" width="9.85546875" style="308" customWidth="1"/>
    <col min="24" max="24" width="15.140625" style="308" customWidth="1"/>
    <col min="25" max="25" width="15.28515625" style="308" customWidth="1"/>
    <col min="26" max="26" width="11.5703125" style="308" customWidth="1"/>
    <col min="27" max="27" width="9.7109375" style="308" customWidth="1"/>
    <col min="28" max="28" width="14.140625" style="308" customWidth="1"/>
    <col min="29" max="29" width="11.5703125" style="308" customWidth="1"/>
    <col min="30" max="31" width="38.28515625" style="308" customWidth="1"/>
    <col min="32" max="32" width="11.5703125" style="308" customWidth="1"/>
    <col min="33" max="33" width="9.7109375" style="308" customWidth="1"/>
    <col min="34" max="34" width="13.28515625" style="308" customWidth="1"/>
    <col min="35" max="36" width="11.5703125" style="308" customWidth="1"/>
    <col min="37" max="38" width="14" style="308" customWidth="1"/>
    <col min="39" max="39" width="11.5703125" style="308" customWidth="1"/>
    <col min="40" max="40" width="77.28515625" style="545" customWidth="1"/>
    <col min="41" max="227" width="11.5703125" style="10" customWidth="1"/>
    <col min="228" max="16384" width="11.42578125" style="11"/>
  </cols>
  <sheetData>
    <row r="1" spans="1:40" ht="110.25" customHeight="1" x14ac:dyDescent="0.25">
      <c r="A1" s="903" t="s">
        <v>317</v>
      </c>
      <c r="B1" s="916" t="s">
        <v>183</v>
      </c>
      <c r="C1" s="900" t="s">
        <v>1</v>
      </c>
      <c r="D1" s="909" t="s">
        <v>2</v>
      </c>
      <c r="E1" s="900" t="s">
        <v>3</v>
      </c>
      <c r="F1" s="897" t="s">
        <v>4</v>
      </c>
      <c r="G1" s="900" t="s">
        <v>5</v>
      </c>
      <c r="H1" s="923" t="s">
        <v>6</v>
      </c>
      <c r="I1" s="900" t="s">
        <v>7</v>
      </c>
      <c r="J1" s="926" t="s">
        <v>8</v>
      </c>
      <c r="K1" s="902" t="s">
        <v>316</v>
      </c>
      <c r="L1" s="906" t="s">
        <v>9</v>
      </c>
      <c r="M1" s="942" t="s">
        <v>10</v>
      </c>
      <c r="N1" s="945" t="s">
        <v>499</v>
      </c>
      <c r="O1" s="946"/>
      <c r="P1" s="946"/>
      <c r="Q1" s="946"/>
      <c r="R1" s="946"/>
      <c r="S1" s="946"/>
      <c r="T1" s="938" t="s">
        <v>533</v>
      </c>
      <c r="U1" s="939"/>
      <c r="V1" s="918" t="s">
        <v>162</v>
      </c>
      <c r="W1" s="919"/>
      <c r="X1" s="919"/>
      <c r="Y1" s="919"/>
      <c r="Z1" s="919"/>
      <c r="AA1" s="919"/>
      <c r="AB1" s="919"/>
      <c r="AC1" s="920"/>
      <c r="AD1" s="934" t="s">
        <v>534</v>
      </c>
      <c r="AE1" s="935"/>
      <c r="AF1" s="918" t="s">
        <v>163</v>
      </c>
      <c r="AG1" s="919"/>
      <c r="AH1" s="919"/>
      <c r="AI1" s="919"/>
      <c r="AJ1" s="919"/>
      <c r="AK1" s="919"/>
      <c r="AL1" s="919"/>
      <c r="AM1" s="920"/>
      <c r="AN1" s="901" t="s">
        <v>315</v>
      </c>
    </row>
    <row r="2" spans="1:40" ht="51" customHeight="1" x14ac:dyDescent="0.25">
      <c r="A2" s="904"/>
      <c r="B2" s="917"/>
      <c r="C2" s="898"/>
      <c r="D2" s="910"/>
      <c r="E2" s="898"/>
      <c r="F2" s="898"/>
      <c r="G2" s="898"/>
      <c r="H2" s="924"/>
      <c r="I2" s="898"/>
      <c r="J2" s="927"/>
      <c r="K2" s="902"/>
      <c r="L2" s="907"/>
      <c r="M2" s="943"/>
      <c r="N2" s="932" t="s">
        <v>16</v>
      </c>
      <c r="O2" s="932"/>
      <c r="P2" s="932" t="s">
        <v>17</v>
      </c>
      <c r="Q2" s="932"/>
      <c r="R2" s="932" t="s">
        <v>19</v>
      </c>
      <c r="S2" s="933"/>
      <c r="T2" s="940"/>
      <c r="U2" s="941"/>
      <c r="V2" s="921" t="s">
        <v>164</v>
      </c>
      <c r="W2" s="921"/>
      <c r="X2" s="921"/>
      <c r="Y2" s="921"/>
      <c r="Z2" s="922" t="s">
        <v>165</v>
      </c>
      <c r="AA2" s="922"/>
      <c r="AB2" s="922"/>
      <c r="AC2" s="922"/>
      <c r="AD2" s="936"/>
      <c r="AE2" s="937"/>
      <c r="AF2" s="921" t="s">
        <v>164</v>
      </c>
      <c r="AG2" s="921"/>
      <c r="AH2" s="921"/>
      <c r="AI2" s="921"/>
      <c r="AJ2" s="922" t="s">
        <v>165</v>
      </c>
      <c r="AK2" s="922"/>
      <c r="AL2" s="922"/>
      <c r="AM2" s="922"/>
      <c r="AN2" s="901"/>
    </row>
    <row r="3" spans="1:40" ht="50.25" customHeight="1" x14ac:dyDescent="0.25">
      <c r="A3" s="905"/>
      <c r="B3" s="917"/>
      <c r="C3" s="899"/>
      <c r="D3" s="911"/>
      <c r="E3" s="899"/>
      <c r="F3" s="899"/>
      <c r="G3" s="899"/>
      <c r="H3" s="925"/>
      <c r="I3" s="899"/>
      <c r="J3" s="928"/>
      <c r="K3" s="902"/>
      <c r="L3" s="908"/>
      <c r="M3" s="944"/>
      <c r="N3" s="852" t="s">
        <v>497</v>
      </c>
      <c r="O3" s="853" t="s">
        <v>498</v>
      </c>
      <c r="P3" s="852" t="s">
        <v>497</v>
      </c>
      <c r="Q3" s="853" t="s">
        <v>498</v>
      </c>
      <c r="R3" s="852" t="s">
        <v>497</v>
      </c>
      <c r="S3" s="853" t="s">
        <v>498</v>
      </c>
      <c r="T3" s="734" t="s">
        <v>164</v>
      </c>
      <c r="U3" s="785" t="s">
        <v>165</v>
      </c>
      <c r="V3" s="800" t="s">
        <v>166</v>
      </c>
      <c r="W3" s="588" t="s">
        <v>167</v>
      </c>
      <c r="X3" s="588" t="s">
        <v>168</v>
      </c>
      <c r="Y3" s="588" t="s">
        <v>169</v>
      </c>
      <c r="Z3" s="589" t="s">
        <v>170</v>
      </c>
      <c r="AA3" s="589" t="s">
        <v>167</v>
      </c>
      <c r="AB3" s="589" t="s">
        <v>168</v>
      </c>
      <c r="AC3" s="589" t="s">
        <v>169</v>
      </c>
      <c r="AD3" s="839" t="s">
        <v>164</v>
      </c>
      <c r="AE3" s="840" t="s">
        <v>165</v>
      </c>
      <c r="AF3" s="588" t="s">
        <v>166</v>
      </c>
      <c r="AG3" s="588" t="s">
        <v>167</v>
      </c>
      <c r="AH3" s="588" t="s">
        <v>168</v>
      </c>
      <c r="AI3" s="588" t="s">
        <v>169</v>
      </c>
      <c r="AJ3" s="589" t="s">
        <v>170</v>
      </c>
      <c r="AK3" s="589" t="s">
        <v>167</v>
      </c>
      <c r="AL3" s="589" t="s">
        <v>168</v>
      </c>
      <c r="AM3" s="589" t="s">
        <v>169</v>
      </c>
      <c r="AN3" s="901"/>
    </row>
    <row r="4" spans="1:40" ht="17.100000000000001" hidden="1" customHeight="1" x14ac:dyDescent="0.25">
      <c r="A4" s="339"/>
      <c r="B4" s="283"/>
      <c r="C4" s="284" t="s">
        <v>26</v>
      </c>
      <c r="D4" s="433" t="s">
        <v>27</v>
      </c>
      <c r="E4" s="283"/>
      <c r="F4" s="283"/>
      <c r="G4" s="283"/>
      <c r="H4" s="403"/>
      <c r="I4" s="285"/>
      <c r="J4" s="285"/>
      <c r="K4" s="434"/>
      <c r="L4" s="286" t="s">
        <v>27</v>
      </c>
      <c r="M4" s="765"/>
      <c r="N4" s="724"/>
      <c r="O4" s="723"/>
      <c r="P4" s="723"/>
      <c r="Q4" s="723"/>
      <c r="R4" s="723"/>
      <c r="S4" s="838"/>
      <c r="T4" s="733"/>
      <c r="U4" s="784"/>
      <c r="V4" s="799"/>
      <c r="W4" s="311"/>
      <c r="X4" s="311"/>
      <c r="Y4" s="311"/>
      <c r="Z4" s="311"/>
      <c r="AA4" s="311"/>
      <c r="AB4" s="311"/>
      <c r="AC4" s="311"/>
      <c r="AD4" s="829"/>
      <c r="AE4" s="829"/>
      <c r="AF4" s="311"/>
      <c r="AG4" s="311"/>
      <c r="AH4" s="311"/>
      <c r="AI4" s="311"/>
      <c r="AJ4" s="311"/>
      <c r="AK4" s="311"/>
      <c r="AL4" s="311"/>
      <c r="AM4" s="311"/>
      <c r="AN4" s="526"/>
    </row>
    <row r="5" spans="1:40" ht="16.5" hidden="1" customHeight="1" x14ac:dyDescent="0.25">
      <c r="A5" s="339"/>
      <c r="B5" s="283"/>
      <c r="C5" s="288"/>
      <c r="D5" s="434"/>
      <c r="E5" s="283"/>
      <c r="F5" s="283"/>
      <c r="G5" s="283"/>
      <c r="H5" s="403"/>
      <c r="I5" s="285"/>
      <c r="J5" s="285"/>
      <c r="K5" s="434"/>
      <c r="L5" s="285"/>
      <c r="M5" s="764">
        <v>120</v>
      </c>
      <c r="N5" s="724"/>
      <c r="O5" s="723"/>
      <c r="P5" s="723"/>
      <c r="Q5" s="723"/>
      <c r="R5" s="723"/>
      <c r="S5" s="838"/>
      <c r="T5" s="733"/>
      <c r="U5" s="784"/>
      <c r="V5" s="799"/>
      <c r="W5" s="311"/>
      <c r="X5" s="311"/>
      <c r="Y5" s="311"/>
      <c r="Z5" s="311"/>
      <c r="AA5" s="311"/>
      <c r="AB5" s="311"/>
      <c r="AC5" s="311"/>
      <c r="AD5" s="829"/>
      <c r="AE5" s="829"/>
      <c r="AF5" s="311"/>
      <c r="AG5" s="311"/>
      <c r="AH5" s="311"/>
      <c r="AI5" s="311"/>
      <c r="AJ5" s="311"/>
      <c r="AK5" s="311"/>
      <c r="AL5" s="311"/>
      <c r="AM5" s="311"/>
      <c r="AN5" s="527"/>
    </row>
    <row r="6" spans="1:40" ht="23.25" hidden="1" customHeight="1" x14ac:dyDescent="0.25">
      <c r="A6" s="340"/>
      <c r="B6" s="298" t="s">
        <v>38</v>
      </c>
      <c r="C6" s="276" t="s">
        <v>39</v>
      </c>
      <c r="D6" s="441" t="s">
        <v>40</v>
      </c>
      <c r="E6" s="277" t="s">
        <v>100</v>
      </c>
      <c r="F6" s="277" t="s">
        <v>71</v>
      </c>
      <c r="G6" s="277" t="s">
        <v>72</v>
      </c>
      <c r="H6" s="404"/>
      <c r="I6" s="278" t="s">
        <v>75</v>
      </c>
      <c r="J6" s="278" t="s">
        <v>75</v>
      </c>
      <c r="K6" s="509"/>
      <c r="L6" s="279" t="s">
        <v>76</v>
      </c>
      <c r="M6" s="763">
        <v>43</v>
      </c>
      <c r="N6" s="722">
        <v>24</v>
      </c>
      <c r="O6" s="721"/>
      <c r="P6" s="720">
        <v>24</v>
      </c>
      <c r="Q6" s="721"/>
      <c r="R6" s="721"/>
      <c r="S6" s="719"/>
      <c r="T6" s="599"/>
      <c r="U6" s="783"/>
      <c r="AN6" s="528"/>
    </row>
    <row r="7" spans="1:40" ht="23.25" hidden="1" customHeight="1" x14ac:dyDescent="0.25">
      <c r="A7" s="340"/>
      <c r="B7" s="299" t="s">
        <v>41</v>
      </c>
      <c r="C7" s="46" t="s">
        <v>42</v>
      </c>
      <c r="D7" s="442" t="s">
        <v>43</v>
      </c>
      <c r="E7" s="152" t="s">
        <v>100</v>
      </c>
      <c r="F7" s="152" t="s">
        <v>71</v>
      </c>
      <c r="G7" s="152" t="s">
        <v>73</v>
      </c>
      <c r="H7" s="405"/>
      <c r="I7" s="153" t="s">
        <v>77</v>
      </c>
      <c r="J7" s="153" t="s">
        <v>77</v>
      </c>
      <c r="K7" s="509"/>
      <c r="L7" s="154" t="s">
        <v>78</v>
      </c>
      <c r="M7" s="762">
        <v>43</v>
      </c>
      <c r="N7" s="718">
        <v>20</v>
      </c>
      <c r="O7" s="717"/>
      <c r="P7" s="716"/>
      <c r="Q7" s="717"/>
      <c r="R7" s="717"/>
      <c r="S7" s="715"/>
      <c r="T7" s="599"/>
      <c r="U7" s="783"/>
      <c r="AN7" s="529"/>
    </row>
    <row r="8" spans="1:40" ht="23.25" hidden="1" customHeight="1" x14ac:dyDescent="0.25">
      <c r="A8" s="340"/>
      <c r="B8" s="299" t="s">
        <v>44</v>
      </c>
      <c r="C8" s="46" t="s">
        <v>45</v>
      </c>
      <c r="D8" s="442" t="s">
        <v>46</v>
      </c>
      <c r="E8" s="152" t="s">
        <v>100</v>
      </c>
      <c r="F8" s="152" t="s">
        <v>71</v>
      </c>
      <c r="G8" s="152" t="s">
        <v>73</v>
      </c>
      <c r="H8" s="405"/>
      <c r="I8" s="153" t="s">
        <v>77</v>
      </c>
      <c r="J8" s="153" t="s">
        <v>77</v>
      </c>
      <c r="K8" s="509"/>
      <c r="L8" s="154" t="s">
        <v>78</v>
      </c>
      <c r="M8" s="762">
        <v>43</v>
      </c>
      <c r="N8" s="718">
        <v>20</v>
      </c>
      <c r="O8" s="717"/>
      <c r="P8" s="716"/>
      <c r="Q8" s="717"/>
      <c r="R8" s="717"/>
      <c r="S8" s="715"/>
      <c r="T8" s="599"/>
      <c r="U8" s="783"/>
      <c r="AN8" s="529"/>
    </row>
    <row r="9" spans="1:40" ht="23.25" hidden="1" customHeight="1" x14ac:dyDescent="0.25">
      <c r="A9" s="340"/>
      <c r="B9" s="299" t="s">
        <v>47</v>
      </c>
      <c r="C9" s="46" t="s">
        <v>48</v>
      </c>
      <c r="D9" s="442" t="s">
        <v>49</v>
      </c>
      <c r="E9" s="152" t="s">
        <v>100</v>
      </c>
      <c r="F9" s="152" t="s">
        <v>71</v>
      </c>
      <c r="G9" s="152" t="s">
        <v>73</v>
      </c>
      <c r="H9" s="405"/>
      <c r="I9" s="153" t="s">
        <v>77</v>
      </c>
      <c r="J9" s="153" t="s">
        <v>77</v>
      </c>
      <c r="K9" s="509"/>
      <c r="L9" s="154" t="s">
        <v>78</v>
      </c>
      <c r="M9" s="762">
        <v>43</v>
      </c>
      <c r="N9" s="718">
        <v>20</v>
      </c>
      <c r="O9" s="717"/>
      <c r="P9" s="716"/>
      <c r="Q9" s="717"/>
      <c r="R9" s="717"/>
      <c r="S9" s="715"/>
      <c r="T9" s="599"/>
      <c r="U9" s="783"/>
      <c r="AN9" s="529"/>
    </row>
    <row r="10" spans="1:40" ht="23.25" hidden="1" customHeight="1" x14ac:dyDescent="0.25">
      <c r="A10" s="340"/>
      <c r="B10" s="299" t="s">
        <v>50</v>
      </c>
      <c r="C10" s="47" t="s">
        <v>51</v>
      </c>
      <c r="D10" s="442" t="s">
        <v>52</v>
      </c>
      <c r="E10" s="152" t="s">
        <v>100</v>
      </c>
      <c r="F10" s="152" t="s">
        <v>71</v>
      </c>
      <c r="G10" s="152" t="s">
        <v>72</v>
      </c>
      <c r="H10" s="405"/>
      <c r="I10" s="153" t="s">
        <v>77</v>
      </c>
      <c r="J10" s="153" t="s">
        <v>77</v>
      </c>
      <c r="K10" s="509"/>
      <c r="L10" s="154" t="s">
        <v>79</v>
      </c>
      <c r="M10" s="762">
        <v>43</v>
      </c>
      <c r="N10" s="718">
        <v>20</v>
      </c>
      <c r="O10" s="717"/>
      <c r="P10" s="716"/>
      <c r="Q10" s="717"/>
      <c r="R10" s="717"/>
      <c r="S10" s="715"/>
      <c r="T10" s="599"/>
      <c r="U10" s="783"/>
      <c r="AN10" s="529"/>
    </row>
    <row r="11" spans="1:40" ht="23.25" hidden="1" customHeight="1" x14ac:dyDescent="0.25">
      <c r="A11" s="340"/>
      <c r="B11" s="299" t="s">
        <v>53</v>
      </c>
      <c r="C11" s="47" t="s">
        <v>54</v>
      </c>
      <c r="D11" s="442" t="s">
        <v>55</v>
      </c>
      <c r="E11" s="152" t="s">
        <v>100</v>
      </c>
      <c r="F11" s="152" t="s">
        <v>71</v>
      </c>
      <c r="G11" s="152" t="s">
        <v>72</v>
      </c>
      <c r="H11" s="405"/>
      <c r="I11" s="153" t="s">
        <v>80</v>
      </c>
      <c r="J11" s="153" t="s">
        <v>80</v>
      </c>
      <c r="K11" s="509"/>
      <c r="L11" s="154" t="s">
        <v>76</v>
      </c>
      <c r="M11" s="762">
        <v>43</v>
      </c>
      <c r="N11" s="718"/>
      <c r="O11" s="717"/>
      <c r="P11" s="716">
        <v>24</v>
      </c>
      <c r="Q11" s="717"/>
      <c r="R11" s="717"/>
      <c r="S11" s="715"/>
      <c r="T11" s="599"/>
      <c r="U11" s="783"/>
      <c r="AN11" s="528"/>
    </row>
    <row r="12" spans="1:40" ht="23.25" hidden="1" customHeight="1" x14ac:dyDescent="0.25">
      <c r="A12" s="340"/>
      <c r="B12" s="299" t="s">
        <v>56</v>
      </c>
      <c r="C12" s="46" t="s">
        <v>57</v>
      </c>
      <c r="D12" s="442" t="s">
        <v>58</v>
      </c>
      <c r="E12" s="152" t="s">
        <v>100</v>
      </c>
      <c r="F12" s="152" t="s">
        <v>71</v>
      </c>
      <c r="G12" s="152" t="s">
        <v>73</v>
      </c>
      <c r="H12" s="405"/>
      <c r="I12" s="153" t="s">
        <v>80</v>
      </c>
      <c r="J12" s="153" t="s">
        <v>80</v>
      </c>
      <c r="K12" s="509"/>
      <c r="L12" s="154" t="s">
        <v>78</v>
      </c>
      <c r="M12" s="762">
        <v>43</v>
      </c>
      <c r="N12" s="718"/>
      <c r="O12" s="717"/>
      <c r="P12" s="716">
        <v>30</v>
      </c>
      <c r="Q12" s="717"/>
      <c r="R12" s="717"/>
      <c r="S12" s="715"/>
      <c r="T12" s="599"/>
      <c r="U12" s="783"/>
      <c r="AN12" s="529"/>
    </row>
    <row r="13" spans="1:40" ht="23.25" hidden="1" customHeight="1" x14ac:dyDescent="0.25">
      <c r="A13" s="340"/>
      <c r="B13" s="300" t="s">
        <v>59</v>
      </c>
      <c r="C13" s="167" t="s">
        <v>60</v>
      </c>
      <c r="D13" s="443"/>
      <c r="E13" s="168" t="s">
        <v>100</v>
      </c>
      <c r="F13" s="168"/>
      <c r="G13" s="168" t="s">
        <v>72</v>
      </c>
      <c r="H13" s="406"/>
      <c r="I13" s="170"/>
      <c r="J13" s="170"/>
      <c r="K13" s="504"/>
      <c r="L13" s="171"/>
      <c r="M13" s="761"/>
      <c r="N13" s="714"/>
      <c r="O13" s="713"/>
      <c r="P13" s="712"/>
      <c r="Q13" s="713"/>
      <c r="R13" s="713"/>
      <c r="S13" s="711"/>
      <c r="T13" s="605"/>
      <c r="U13" s="782"/>
      <c r="AN13" s="529"/>
    </row>
    <row r="14" spans="1:40" ht="23.25" hidden="1" customHeight="1" x14ac:dyDescent="0.25">
      <c r="A14" s="340"/>
      <c r="B14" s="299" t="s">
        <v>61</v>
      </c>
      <c r="C14" s="47" t="s">
        <v>62</v>
      </c>
      <c r="D14" s="442" t="s">
        <v>63</v>
      </c>
      <c r="E14" s="152" t="s">
        <v>100</v>
      </c>
      <c r="F14" s="5" t="s">
        <v>74</v>
      </c>
      <c r="G14" s="152" t="s">
        <v>72</v>
      </c>
      <c r="H14" s="405"/>
      <c r="I14" s="153" t="s">
        <v>81</v>
      </c>
      <c r="J14" s="153" t="s">
        <v>81</v>
      </c>
      <c r="K14" s="509"/>
      <c r="L14" s="154"/>
      <c r="M14" s="762">
        <v>0</v>
      </c>
      <c r="N14" s="718"/>
      <c r="O14" s="717"/>
      <c r="P14" s="716">
        <v>15</v>
      </c>
      <c r="Q14" s="717"/>
      <c r="R14" s="717"/>
      <c r="S14" s="715"/>
      <c r="T14" s="599"/>
      <c r="U14" s="783"/>
      <c r="AN14" s="529"/>
    </row>
    <row r="15" spans="1:40" ht="23.25" hidden="1" customHeight="1" x14ac:dyDescent="0.25">
      <c r="A15" s="340"/>
      <c r="B15" s="299" t="s">
        <v>64</v>
      </c>
      <c r="C15" s="47" t="s">
        <v>65</v>
      </c>
      <c r="D15" s="442" t="s">
        <v>63</v>
      </c>
      <c r="E15" s="152" t="s">
        <v>100</v>
      </c>
      <c r="F15" s="5" t="s">
        <v>74</v>
      </c>
      <c r="G15" s="152" t="s">
        <v>72</v>
      </c>
      <c r="H15" s="405"/>
      <c r="I15" s="153" t="s">
        <v>81</v>
      </c>
      <c r="J15" s="153" t="s">
        <v>81</v>
      </c>
      <c r="K15" s="509"/>
      <c r="L15" s="154"/>
      <c r="M15" s="762">
        <v>33</v>
      </c>
      <c r="N15" s="718"/>
      <c r="O15" s="717"/>
      <c r="P15" s="716">
        <v>15</v>
      </c>
      <c r="Q15" s="717"/>
      <c r="R15" s="717"/>
      <c r="S15" s="715"/>
      <c r="T15" s="599"/>
      <c r="U15" s="783"/>
      <c r="AN15" s="528"/>
    </row>
    <row r="16" spans="1:40" ht="23.25" hidden="1" customHeight="1" x14ac:dyDescent="0.25">
      <c r="A16" s="340"/>
      <c r="B16" s="299" t="s">
        <v>66</v>
      </c>
      <c r="C16" s="47" t="s">
        <v>67</v>
      </c>
      <c r="D16" s="442" t="s">
        <v>63</v>
      </c>
      <c r="E16" s="152" t="s">
        <v>100</v>
      </c>
      <c r="F16" s="5" t="s">
        <v>74</v>
      </c>
      <c r="G16" s="152" t="s">
        <v>72</v>
      </c>
      <c r="H16" s="405"/>
      <c r="I16" s="153" t="s">
        <v>81</v>
      </c>
      <c r="J16" s="153" t="s">
        <v>81</v>
      </c>
      <c r="K16" s="509"/>
      <c r="L16" s="154"/>
      <c r="M16" s="762">
        <v>6</v>
      </c>
      <c r="N16" s="718"/>
      <c r="O16" s="717"/>
      <c r="P16" s="716">
        <v>15</v>
      </c>
      <c r="Q16" s="717"/>
      <c r="R16" s="717"/>
      <c r="S16" s="715"/>
      <c r="T16" s="599"/>
      <c r="U16" s="783"/>
      <c r="AN16" s="529"/>
    </row>
    <row r="17" spans="1:40" ht="23.25" hidden="1" customHeight="1" x14ac:dyDescent="0.25">
      <c r="A17" s="341"/>
      <c r="B17" s="299" t="s">
        <v>68</v>
      </c>
      <c r="C17" s="29" t="s">
        <v>417</v>
      </c>
      <c r="D17" s="313" t="s">
        <v>70</v>
      </c>
      <c r="E17" s="152" t="s">
        <v>100</v>
      </c>
      <c r="F17" s="152" t="s">
        <v>71</v>
      </c>
      <c r="G17" s="152" t="s">
        <v>72</v>
      </c>
      <c r="H17" s="405"/>
      <c r="I17" s="153" t="s">
        <v>81</v>
      </c>
      <c r="J17" s="153" t="s">
        <v>81</v>
      </c>
      <c r="K17" s="509"/>
      <c r="L17" s="154"/>
      <c r="M17" s="762">
        <v>43</v>
      </c>
      <c r="N17" s="718"/>
      <c r="O17" s="717"/>
      <c r="P17" s="716">
        <v>15</v>
      </c>
      <c r="Q17" s="717"/>
      <c r="R17" s="717"/>
      <c r="S17" s="715"/>
      <c r="T17" s="599"/>
      <c r="U17" s="783"/>
      <c r="AN17" s="530"/>
    </row>
    <row r="18" spans="1:40" ht="23.25" hidden="1" customHeight="1" x14ac:dyDescent="0.25">
      <c r="A18" s="339"/>
      <c r="B18" s="62"/>
      <c r="C18" s="594" t="s">
        <v>35</v>
      </c>
      <c r="D18" s="444"/>
      <c r="E18" s="595"/>
      <c r="F18" s="595"/>
      <c r="G18" s="595"/>
      <c r="H18" s="407"/>
      <c r="I18" s="595"/>
      <c r="J18" s="595"/>
      <c r="K18" s="503"/>
      <c r="L18" s="595"/>
      <c r="M18" s="760"/>
      <c r="N18" s="710">
        <f>SUM(N6:N17)</f>
        <v>104</v>
      </c>
      <c r="O18" s="709"/>
      <c r="P18" s="709">
        <f>SUM(P6:P17)</f>
        <v>138</v>
      </c>
      <c r="Q18" s="709"/>
      <c r="R18" s="708">
        <f>SUM(R1:R17)</f>
        <v>0</v>
      </c>
      <c r="S18" s="707">
        <f>SUM(S1:S17)</f>
        <v>0</v>
      </c>
      <c r="T18" s="606"/>
      <c r="U18" s="781"/>
      <c r="AN18" s="531"/>
    </row>
    <row r="19" spans="1:40" ht="23.25" hidden="1" customHeight="1" x14ac:dyDescent="0.25">
      <c r="A19" s="342"/>
      <c r="B19" s="301"/>
      <c r="C19" s="71"/>
      <c r="D19" s="435"/>
      <c r="E19" s="188"/>
      <c r="F19" s="72"/>
      <c r="G19" s="72"/>
      <c r="H19" s="408"/>
      <c r="I19" s="71"/>
      <c r="J19" s="71"/>
      <c r="K19" s="507"/>
      <c r="L19" s="71"/>
      <c r="M19" s="190"/>
      <c r="N19" s="706"/>
      <c r="O19" s="73"/>
      <c r="P19" s="73"/>
      <c r="Q19" s="73"/>
      <c r="R19" s="196"/>
      <c r="S19" s="780"/>
      <c r="T19" s="73"/>
      <c r="U19" s="780"/>
      <c r="AN19" s="529"/>
    </row>
    <row r="20" spans="1:40" ht="23.25" hidden="1" customHeight="1" x14ac:dyDescent="0.25">
      <c r="A20" s="342"/>
      <c r="B20" s="243"/>
      <c r="C20" s="157" t="s">
        <v>28</v>
      </c>
      <c r="D20" s="436"/>
      <c r="E20" s="12"/>
      <c r="F20" s="12"/>
      <c r="G20" s="12"/>
      <c r="H20" s="409"/>
      <c r="I20" s="14"/>
      <c r="J20" s="14"/>
      <c r="K20" s="497"/>
      <c r="L20" s="14"/>
      <c r="M20" s="759"/>
      <c r="N20" s="705"/>
      <c r="O20" s="704"/>
      <c r="P20" s="704"/>
      <c r="Q20" s="703"/>
      <c r="R20" s="703"/>
      <c r="S20" s="702"/>
      <c r="T20" s="607"/>
      <c r="U20" s="779"/>
      <c r="AN20" s="529"/>
    </row>
    <row r="21" spans="1:40" ht="23.25" hidden="1" customHeight="1" x14ac:dyDescent="0.25">
      <c r="A21" s="342"/>
      <c r="B21" s="302" t="s">
        <v>38</v>
      </c>
      <c r="C21" s="6" t="s">
        <v>82</v>
      </c>
      <c r="D21" s="313" t="s">
        <v>83</v>
      </c>
      <c r="E21" s="152" t="s">
        <v>100</v>
      </c>
      <c r="F21" s="152" t="s">
        <v>71</v>
      </c>
      <c r="G21" s="152" t="s">
        <v>72</v>
      </c>
      <c r="H21" s="410"/>
      <c r="I21" s="153" t="s">
        <v>75</v>
      </c>
      <c r="J21" s="153" t="s">
        <v>75</v>
      </c>
      <c r="K21" s="315"/>
      <c r="L21" s="154" t="s">
        <v>76</v>
      </c>
      <c r="M21" s="762">
        <v>43</v>
      </c>
      <c r="N21" s="718">
        <v>24</v>
      </c>
      <c r="O21" s="717"/>
      <c r="P21" s="716">
        <v>24</v>
      </c>
      <c r="Q21" s="599"/>
      <c r="R21" s="701"/>
      <c r="S21" s="700"/>
      <c r="T21" s="604"/>
      <c r="U21" s="778"/>
      <c r="AN21" s="529"/>
    </row>
    <row r="22" spans="1:40" ht="23.25" hidden="1" customHeight="1" x14ac:dyDescent="0.25">
      <c r="A22" s="342"/>
      <c r="B22" s="302" t="s">
        <v>41</v>
      </c>
      <c r="C22" s="6" t="s">
        <v>84</v>
      </c>
      <c r="D22" s="313" t="s">
        <v>85</v>
      </c>
      <c r="E22" s="152" t="s">
        <v>100</v>
      </c>
      <c r="F22" s="152" t="s">
        <v>71</v>
      </c>
      <c r="G22" s="152" t="s">
        <v>73</v>
      </c>
      <c r="H22" s="410"/>
      <c r="I22" s="153" t="s">
        <v>75</v>
      </c>
      <c r="J22" s="153" t="s">
        <v>75</v>
      </c>
      <c r="K22" s="315"/>
      <c r="L22" s="154" t="s">
        <v>78</v>
      </c>
      <c r="M22" s="762">
        <v>43</v>
      </c>
      <c r="N22" s="718">
        <v>24</v>
      </c>
      <c r="O22" s="717"/>
      <c r="P22" s="716">
        <v>24</v>
      </c>
      <c r="Q22" s="599"/>
      <c r="R22" s="701"/>
      <c r="S22" s="700"/>
      <c r="T22" s="604"/>
      <c r="U22" s="778"/>
      <c r="AN22" s="532"/>
    </row>
    <row r="23" spans="1:40" ht="23.25" hidden="1" customHeight="1" x14ac:dyDescent="0.25">
      <c r="A23" s="342"/>
      <c r="B23" s="302" t="s">
        <v>44</v>
      </c>
      <c r="C23" s="6" t="s">
        <v>86</v>
      </c>
      <c r="D23" s="313" t="s">
        <v>49</v>
      </c>
      <c r="E23" s="152" t="s">
        <v>101</v>
      </c>
      <c r="F23" s="152"/>
      <c r="G23" s="152" t="s">
        <v>73</v>
      </c>
      <c r="H23" s="410"/>
      <c r="I23" s="153" t="s">
        <v>80</v>
      </c>
      <c r="J23" s="153" t="s">
        <v>80</v>
      </c>
      <c r="K23" s="315"/>
      <c r="L23" s="154" t="s">
        <v>78</v>
      </c>
      <c r="M23" s="762">
        <v>43</v>
      </c>
      <c r="N23" s="718">
        <v>15</v>
      </c>
      <c r="O23" s="717"/>
      <c r="P23" s="716">
        <v>15</v>
      </c>
      <c r="Q23" s="599"/>
      <c r="R23" s="701"/>
      <c r="S23" s="700"/>
      <c r="T23" s="604"/>
      <c r="U23" s="778"/>
      <c r="AN23" s="529"/>
    </row>
    <row r="24" spans="1:40" ht="23.25" hidden="1" customHeight="1" x14ac:dyDescent="0.25">
      <c r="A24" s="342"/>
      <c r="B24" s="302" t="s">
        <v>87</v>
      </c>
      <c r="C24" s="6" t="s">
        <v>88</v>
      </c>
      <c r="D24" s="313" t="s">
        <v>89</v>
      </c>
      <c r="E24" s="152" t="s">
        <v>101</v>
      </c>
      <c r="F24" s="152" t="s">
        <v>71</v>
      </c>
      <c r="G24" s="152" t="s">
        <v>73</v>
      </c>
      <c r="H24" s="410"/>
      <c r="I24" s="153" t="s">
        <v>81</v>
      </c>
      <c r="J24" s="153" t="s">
        <v>81</v>
      </c>
      <c r="K24" s="315"/>
      <c r="L24" s="154" t="s">
        <v>78</v>
      </c>
      <c r="M24" s="762">
        <v>43</v>
      </c>
      <c r="N24" s="718">
        <v>15</v>
      </c>
      <c r="O24" s="717"/>
      <c r="P24" s="716"/>
      <c r="Q24" s="599"/>
      <c r="R24" s="701"/>
      <c r="S24" s="700"/>
      <c r="T24" s="604"/>
      <c r="U24" s="778"/>
      <c r="AN24" s="529"/>
    </row>
    <row r="25" spans="1:40" ht="23.25" hidden="1" customHeight="1" x14ac:dyDescent="0.25">
      <c r="A25" s="342"/>
      <c r="B25" s="302" t="s">
        <v>90</v>
      </c>
      <c r="C25" s="6" t="s">
        <v>91</v>
      </c>
      <c r="D25" s="313" t="s">
        <v>89</v>
      </c>
      <c r="E25" s="152" t="s">
        <v>101</v>
      </c>
      <c r="F25" s="152"/>
      <c r="G25" s="152" t="s">
        <v>73</v>
      </c>
      <c r="H25" s="410"/>
      <c r="I25" s="153" t="s">
        <v>81</v>
      </c>
      <c r="J25" s="153" t="s">
        <v>81</v>
      </c>
      <c r="K25" s="315"/>
      <c r="L25" s="154" t="s">
        <v>78</v>
      </c>
      <c r="M25" s="762">
        <v>43</v>
      </c>
      <c r="N25" s="718"/>
      <c r="O25" s="717"/>
      <c r="P25" s="716">
        <v>15</v>
      </c>
      <c r="Q25" s="599"/>
      <c r="R25" s="701"/>
      <c r="S25" s="700"/>
      <c r="T25" s="604"/>
      <c r="U25" s="778"/>
      <c r="AN25" s="529"/>
    </row>
    <row r="26" spans="1:40" ht="23.25" hidden="1" customHeight="1" x14ac:dyDescent="0.25">
      <c r="A26" s="342"/>
      <c r="B26" s="302" t="s">
        <v>50</v>
      </c>
      <c r="C26" s="6" t="s">
        <v>92</v>
      </c>
      <c r="D26" s="313" t="s">
        <v>93</v>
      </c>
      <c r="E26" s="152" t="s">
        <v>101</v>
      </c>
      <c r="F26" s="152"/>
      <c r="G26" s="152" t="s">
        <v>73</v>
      </c>
      <c r="H26" s="410"/>
      <c r="I26" s="153" t="s">
        <v>80</v>
      </c>
      <c r="J26" s="153" t="s">
        <v>80</v>
      </c>
      <c r="K26" s="315"/>
      <c r="L26" s="154" t="s">
        <v>78</v>
      </c>
      <c r="M26" s="762">
        <v>43</v>
      </c>
      <c r="N26" s="718">
        <v>15</v>
      </c>
      <c r="O26" s="717"/>
      <c r="P26" s="716">
        <v>15</v>
      </c>
      <c r="Q26" s="599"/>
      <c r="R26" s="701"/>
      <c r="S26" s="700"/>
      <c r="T26" s="604"/>
      <c r="U26" s="778"/>
      <c r="AN26" s="529"/>
    </row>
    <row r="27" spans="1:40" ht="23.25" hidden="1" customHeight="1" x14ac:dyDescent="0.25">
      <c r="A27" s="342"/>
      <c r="B27" s="302" t="s">
        <v>53</v>
      </c>
      <c r="C27" s="6" t="s">
        <v>94</v>
      </c>
      <c r="D27" s="313" t="s">
        <v>95</v>
      </c>
      <c r="E27" s="152" t="s">
        <v>101</v>
      </c>
      <c r="F27" s="152"/>
      <c r="G27" s="152" t="s">
        <v>73</v>
      </c>
      <c r="H27" s="410"/>
      <c r="I27" s="153" t="s">
        <v>80</v>
      </c>
      <c r="J27" s="153" t="s">
        <v>80</v>
      </c>
      <c r="K27" s="315"/>
      <c r="L27" s="154" t="s">
        <v>78</v>
      </c>
      <c r="M27" s="762">
        <v>43</v>
      </c>
      <c r="N27" s="718">
        <v>12</v>
      </c>
      <c r="O27" s="717"/>
      <c r="P27" s="716">
        <v>18</v>
      </c>
      <c r="Q27" s="599"/>
      <c r="R27" s="701"/>
      <c r="S27" s="700"/>
      <c r="T27" s="604"/>
      <c r="U27" s="778"/>
      <c r="AN27" s="533"/>
    </row>
    <row r="28" spans="1:40" ht="23.25" hidden="1" customHeight="1" x14ac:dyDescent="0.25">
      <c r="A28" s="342"/>
      <c r="B28" s="303" t="s">
        <v>56</v>
      </c>
      <c r="C28" s="200" t="s">
        <v>60</v>
      </c>
      <c r="D28" s="312"/>
      <c r="E28" s="168" t="s">
        <v>101</v>
      </c>
      <c r="F28" s="168"/>
      <c r="G28" s="168" t="s">
        <v>72</v>
      </c>
      <c r="H28" s="411"/>
      <c r="I28" s="170"/>
      <c r="J28" s="170"/>
      <c r="K28" s="511"/>
      <c r="L28" s="171"/>
      <c r="M28" s="761"/>
      <c r="N28" s="699"/>
      <c r="O28" s="598"/>
      <c r="P28" s="698"/>
      <c r="Q28" s="697"/>
      <c r="R28" s="697"/>
      <c r="S28" s="696"/>
      <c r="T28" s="608"/>
      <c r="U28" s="777"/>
      <c r="AN28" s="533"/>
    </row>
    <row r="29" spans="1:40" ht="23.25" hidden="1" customHeight="1" x14ac:dyDescent="0.25">
      <c r="A29" s="342"/>
      <c r="B29" s="302" t="s">
        <v>96</v>
      </c>
      <c r="C29" s="6" t="s">
        <v>62</v>
      </c>
      <c r="D29" s="313" t="s">
        <v>97</v>
      </c>
      <c r="E29" s="152" t="s">
        <v>101</v>
      </c>
      <c r="F29" s="5" t="s">
        <v>74</v>
      </c>
      <c r="G29" s="152" t="s">
        <v>72</v>
      </c>
      <c r="H29" s="410"/>
      <c r="I29" s="153" t="s">
        <v>81</v>
      </c>
      <c r="J29" s="153" t="s">
        <v>81</v>
      </c>
      <c r="K29" s="315"/>
      <c r="L29" s="154"/>
      <c r="M29" s="762">
        <v>3</v>
      </c>
      <c r="N29" s="695"/>
      <c r="O29" s="694"/>
      <c r="P29" s="716">
        <v>15</v>
      </c>
      <c r="Q29" s="599"/>
      <c r="R29" s="701"/>
      <c r="S29" s="700"/>
      <c r="T29" s="604"/>
      <c r="U29" s="778"/>
      <c r="AN29" s="532"/>
    </row>
    <row r="30" spans="1:40" ht="23.25" hidden="1" customHeight="1" x14ac:dyDescent="0.25">
      <c r="A30" s="342"/>
      <c r="B30" s="302" t="s">
        <v>98</v>
      </c>
      <c r="C30" s="8" t="s">
        <v>65</v>
      </c>
      <c r="D30" s="313" t="s">
        <v>97</v>
      </c>
      <c r="E30" s="152" t="s">
        <v>101</v>
      </c>
      <c r="F30" s="5" t="s">
        <v>74</v>
      </c>
      <c r="G30" s="152" t="s">
        <v>72</v>
      </c>
      <c r="H30" s="410"/>
      <c r="I30" s="153" t="s">
        <v>81</v>
      </c>
      <c r="J30" s="153" t="s">
        <v>81</v>
      </c>
      <c r="K30" s="315"/>
      <c r="L30" s="154"/>
      <c r="M30" s="762">
        <v>30</v>
      </c>
      <c r="N30" s="695"/>
      <c r="O30" s="694"/>
      <c r="P30" s="716">
        <v>15</v>
      </c>
      <c r="Q30" s="599"/>
      <c r="R30" s="701"/>
      <c r="S30" s="700"/>
      <c r="T30" s="604"/>
      <c r="U30" s="778"/>
      <c r="AN30" s="529"/>
    </row>
    <row r="31" spans="1:40" ht="23.25" hidden="1" customHeight="1" x14ac:dyDescent="0.25">
      <c r="A31" s="340"/>
      <c r="B31" s="302" t="s">
        <v>99</v>
      </c>
      <c r="C31" s="8" t="s">
        <v>67</v>
      </c>
      <c r="D31" s="313" t="s">
        <v>97</v>
      </c>
      <c r="E31" s="152" t="s">
        <v>101</v>
      </c>
      <c r="F31" s="5" t="s">
        <v>74</v>
      </c>
      <c r="G31" s="152" t="s">
        <v>72</v>
      </c>
      <c r="H31" s="410"/>
      <c r="I31" s="153" t="s">
        <v>81</v>
      </c>
      <c r="J31" s="153" t="s">
        <v>81</v>
      </c>
      <c r="K31" s="315"/>
      <c r="L31" s="154"/>
      <c r="M31" s="762">
        <v>7</v>
      </c>
      <c r="N31" s="693"/>
      <c r="O31" s="692"/>
      <c r="P31" s="716">
        <v>15</v>
      </c>
      <c r="Q31" s="599"/>
      <c r="R31" s="836"/>
      <c r="S31" s="691"/>
      <c r="T31" s="604"/>
      <c r="U31" s="778"/>
      <c r="AN31" s="529"/>
    </row>
    <row r="32" spans="1:40" ht="23.25" hidden="1" customHeight="1" x14ac:dyDescent="0.25">
      <c r="A32" s="340"/>
      <c r="B32" s="62"/>
      <c r="C32" s="596" t="s">
        <v>30</v>
      </c>
      <c r="D32" s="445"/>
      <c r="E32" s="597"/>
      <c r="F32" s="597"/>
      <c r="G32" s="597"/>
      <c r="H32" s="412"/>
      <c r="I32" s="597"/>
      <c r="J32" s="597"/>
      <c r="K32" s="503"/>
      <c r="L32" s="597"/>
      <c r="M32" s="758"/>
      <c r="N32" s="690">
        <f>SUM(N20:N31)</f>
        <v>105</v>
      </c>
      <c r="O32" s="689"/>
      <c r="P32" s="689">
        <f>SUM(P20:P31)</f>
        <v>156</v>
      </c>
      <c r="Q32" s="689"/>
      <c r="R32" s="688">
        <f>SUM(R20:R31)</f>
        <v>0</v>
      </c>
      <c r="S32" s="707">
        <f>SUM(S20:S31)</f>
        <v>0</v>
      </c>
      <c r="T32" s="606"/>
      <c r="U32" s="781"/>
      <c r="AN32" s="529"/>
    </row>
    <row r="33" spans="1:246" ht="23.25" hidden="1" customHeight="1" x14ac:dyDescent="0.25">
      <c r="A33" s="340"/>
      <c r="B33" s="304"/>
      <c r="C33" s="290"/>
      <c r="D33" s="446"/>
      <c r="E33" s="290"/>
      <c r="F33" s="290"/>
      <c r="G33" s="290"/>
      <c r="H33" s="413"/>
      <c r="I33" s="290"/>
      <c r="J33" s="290"/>
      <c r="K33" s="510"/>
      <c r="L33" s="290"/>
      <c r="M33" s="757"/>
      <c r="N33" s="687"/>
      <c r="O33" s="190"/>
      <c r="P33" s="190"/>
      <c r="Q33" s="190"/>
      <c r="R33" s="190"/>
      <c r="S33" s="776"/>
      <c r="T33" s="190"/>
      <c r="U33" s="776"/>
      <c r="AN33" s="529"/>
    </row>
    <row r="34" spans="1:246" s="356" customFormat="1" ht="23.25" customHeight="1" x14ac:dyDescent="0.25">
      <c r="A34" s="354" t="s">
        <v>325</v>
      </c>
      <c r="B34" s="572" t="s">
        <v>485</v>
      </c>
      <c r="C34" s="337" t="s">
        <v>323</v>
      </c>
      <c r="D34" s="437"/>
      <c r="E34" s="335"/>
      <c r="F34" s="335"/>
      <c r="G34" s="335"/>
      <c r="H34" s="414"/>
      <c r="I34" s="335"/>
      <c r="J34" s="335"/>
      <c r="K34" s="499"/>
      <c r="L34" s="335"/>
      <c r="M34" s="756"/>
      <c r="N34" s="686"/>
      <c r="O34" s="832"/>
      <c r="P34" s="832"/>
      <c r="Q34" s="832"/>
      <c r="R34" s="832"/>
      <c r="S34" s="685"/>
      <c r="T34" s="732"/>
      <c r="U34" s="775"/>
      <c r="V34" s="798"/>
      <c r="W34" s="335"/>
      <c r="X34" s="335"/>
      <c r="Y34" s="337"/>
      <c r="Z34" s="337"/>
      <c r="AA34" s="337"/>
      <c r="AB34" s="337"/>
      <c r="AC34" s="842"/>
      <c r="AD34" s="811"/>
      <c r="AE34" s="830"/>
      <c r="AF34" s="337"/>
      <c r="AG34" s="337"/>
      <c r="AH34" s="337"/>
      <c r="AI34" s="337"/>
      <c r="AJ34" s="337"/>
      <c r="AK34" s="337"/>
      <c r="AL34" s="337"/>
      <c r="AM34" s="337"/>
      <c r="AN34" s="534"/>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C34" s="355"/>
      <c r="CD34" s="355"/>
      <c r="CE34" s="355"/>
      <c r="CF34" s="355"/>
      <c r="CG34" s="355"/>
      <c r="CH34" s="355"/>
      <c r="CI34" s="355"/>
      <c r="CJ34" s="355"/>
      <c r="CK34" s="355"/>
      <c r="CL34" s="355"/>
      <c r="CM34" s="355"/>
      <c r="CN34" s="355"/>
      <c r="CO34" s="355"/>
      <c r="CP34" s="355"/>
      <c r="CQ34" s="355"/>
      <c r="CR34" s="355"/>
      <c r="CS34" s="355"/>
      <c r="CT34" s="355"/>
      <c r="CU34" s="355"/>
      <c r="CV34" s="355"/>
      <c r="CW34" s="355"/>
      <c r="CX34" s="355"/>
      <c r="CY34" s="355"/>
      <c r="CZ34" s="355"/>
      <c r="DA34" s="355"/>
      <c r="DB34" s="355"/>
      <c r="DC34" s="355"/>
      <c r="DD34" s="355"/>
      <c r="DE34" s="355"/>
      <c r="DF34" s="355"/>
      <c r="DG34" s="355"/>
      <c r="DH34" s="355"/>
      <c r="DI34" s="355"/>
      <c r="DJ34" s="355"/>
      <c r="DK34" s="355"/>
      <c r="DL34" s="355"/>
      <c r="DM34" s="355"/>
      <c r="DN34" s="355"/>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c r="EP34" s="355"/>
      <c r="EQ34" s="355"/>
      <c r="ER34" s="355"/>
      <c r="ES34" s="355"/>
      <c r="ET34" s="355"/>
      <c r="EU34" s="355"/>
      <c r="EV34" s="355"/>
      <c r="EW34" s="355"/>
      <c r="EX34" s="355"/>
      <c r="EY34" s="355"/>
      <c r="EZ34" s="355"/>
      <c r="FA34" s="355"/>
      <c r="FB34" s="355"/>
      <c r="FC34" s="355"/>
      <c r="FD34" s="355"/>
      <c r="FE34" s="355"/>
      <c r="FF34" s="355"/>
      <c r="FG34" s="355"/>
      <c r="FH34" s="355"/>
      <c r="FI34" s="355"/>
      <c r="FJ34" s="355"/>
      <c r="FK34" s="355"/>
      <c r="FL34" s="355"/>
      <c r="FM34" s="355"/>
      <c r="FN34" s="355"/>
      <c r="FO34" s="355"/>
      <c r="FP34" s="355"/>
      <c r="FQ34" s="355"/>
      <c r="FR34" s="355"/>
      <c r="FS34" s="355"/>
      <c r="FT34" s="355"/>
      <c r="FU34" s="355"/>
      <c r="FV34" s="355"/>
      <c r="FW34" s="355"/>
      <c r="FX34" s="355"/>
      <c r="FY34" s="355"/>
      <c r="FZ34" s="355"/>
      <c r="GA34" s="355"/>
      <c r="GB34" s="355"/>
      <c r="GC34" s="355"/>
      <c r="GD34" s="355"/>
      <c r="GE34" s="355"/>
      <c r="GF34" s="355"/>
      <c r="GG34" s="355"/>
      <c r="GH34" s="355"/>
      <c r="GI34" s="355"/>
      <c r="GJ34" s="355"/>
      <c r="GK34" s="355"/>
      <c r="GL34" s="355"/>
      <c r="GM34" s="355"/>
      <c r="GN34" s="355"/>
      <c r="GO34" s="355"/>
      <c r="GP34" s="355"/>
      <c r="GQ34" s="355"/>
      <c r="GR34" s="355"/>
      <c r="GS34" s="355"/>
      <c r="GT34" s="355"/>
      <c r="GU34" s="355"/>
      <c r="GV34" s="355"/>
      <c r="GW34" s="355"/>
      <c r="GX34" s="355"/>
      <c r="GY34" s="355"/>
      <c r="GZ34" s="355"/>
      <c r="HA34" s="355"/>
      <c r="HB34" s="355"/>
      <c r="HC34" s="355"/>
      <c r="HD34" s="355"/>
      <c r="HE34" s="355"/>
      <c r="HF34" s="355"/>
      <c r="HG34" s="355"/>
      <c r="HH34" s="355"/>
      <c r="HI34" s="355"/>
      <c r="HJ34" s="355"/>
      <c r="HK34" s="355"/>
      <c r="HL34" s="355"/>
      <c r="HM34" s="355"/>
      <c r="HN34" s="355"/>
      <c r="HO34" s="355"/>
      <c r="HP34" s="355"/>
      <c r="HQ34" s="355"/>
      <c r="HR34" s="355"/>
      <c r="HS34" s="355"/>
      <c r="HT34" s="355"/>
      <c r="HU34" s="355"/>
      <c r="HV34" s="355"/>
      <c r="HW34" s="355"/>
      <c r="HX34" s="355"/>
      <c r="HY34" s="355"/>
      <c r="HZ34" s="355"/>
      <c r="IA34" s="355"/>
      <c r="IB34" s="355"/>
      <c r="IC34" s="355"/>
      <c r="ID34" s="355"/>
      <c r="IE34" s="355"/>
      <c r="IF34" s="355"/>
      <c r="IG34" s="355"/>
      <c r="IH34" s="355"/>
      <c r="II34" s="355"/>
      <c r="IJ34" s="355"/>
      <c r="IK34" s="355"/>
      <c r="IL34" s="355"/>
    </row>
    <row r="35" spans="1:246" s="365" customFormat="1" ht="23.25" customHeight="1" x14ac:dyDescent="0.25">
      <c r="A35" s="344" t="s">
        <v>327</v>
      </c>
      <c r="B35" s="357" t="s">
        <v>326</v>
      </c>
      <c r="C35" s="358" t="s">
        <v>31</v>
      </c>
      <c r="D35" s="438"/>
      <c r="E35" s="360"/>
      <c r="F35" s="360"/>
      <c r="G35" s="360"/>
      <c r="H35" s="415"/>
      <c r="I35" s="359">
        <f>+I36+I47</f>
        <v>30</v>
      </c>
      <c r="J35" s="359">
        <f>+J36+J47</f>
        <v>30</v>
      </c>
      <c r="K35" s="508"/>
      <c r="L35" s="359"/>
      <c r="M35" s="755"/>
      <c r="N35" s="684"/>
      <c r="O35" s="816"/>
      <c r="P35" s="683"/>
      <c r="Q35" s="600"/>
      <c r="R35" s="682"/>
      <c r="S35" s="774"/>
      <c r="T35" s="731"/>
      <c r="U35" s="774"/>
      <c r="V35" s="797"/>
      <c r="W35" s="363"/>
      <c r="X35" s="362"/>
      <c r="Y35" s="471"/>
      <c r="Z35" s="471"/>
      <c r="AA35" s="471"/>
      <c r="AB35" s="471"/>
      <c r="AC35" s="841"/>
      <c r="AD35" s="810"/>
      <c r="AE35" s="828"/>
      <c r="AF35" s="471"/>
      <c r="AG35" s="471"/>
      <c r="AH35" s="471"/>
      <c r="AI35" s="471"/>
      <c r="AJ35" s="471"/>
      <c r="AK35" s="471"/>
      <c r="AL35" s="471"/>
      <c r="AM35" s="488"/>
      <c r="AN35" s="535"/>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64"/>
      <c r="EA35" s="364"/>
      <c r="EB35" s="364"/>
      <c r="EC35" s="364"/>
      <c r="ED35" s="364"/>
      <c r="EE35" s="364"/>
      <c r="EF35" s="364"/>
      <c r="EG35" s="364"/>
      <c r="EH35" s="364"/>
      <c r="EI35" s="364"/>
      <c r="EJ35" s="364"/>
      <c r="EK35" s="364"/>
      <c r="EL35" s="364"/>
      <c r="EM35" s="364"/>
      <c r="EN35" s="364"/>
      <c r="EO35" s="364"/>
      <c r="EP35" s="364"/>
      <c r="EQ35" s="364"/>
      <c r="ER35" s="364"/>
      <c r="ES35" s="364"/>
      <c r="ET35" s="364"/>
      <c r="EU35" s="364"/>
      <c r="EV35" s="364"/>
      <c r="EW35" s="364"/>
      <c r="EX35" s="364"/>
      <c r="EY35" s="364"/>
      <c r="EZ35" s="364"/>
      <c r="FA35" s="364"/>
      <c r="FB35" s="364"/>
      <c r="FC35" s="364"/>
      <c r="FD35" s="364"/>
      <c r="FE35" s="364"/>
      <c r="FF35" s="364"/>
      <c r="FG35" s="364"/>
      <c r="FH35" s="364"/>
      <c r="FI35" s="364"/>
      <c r="FJ35" s="364"/>
      <c r="FK35" s="364"/>
      <c r="FL35" s="364"/>
      <c r="FM35" s="364"/>
      <c r="FN35" s="364"/>
      <c r="FO35" s="364"/>
      <c r="FP35" s="364"/>
      <c r="FQ35" s="364"/>
      <c r="FR35" s="364"/>
      <c r="FS35" s="364"/>
      <c r="FT35" s="364"/>
      <c r="FU35" s="364"/>
      <c r="FV35" s="364"/>
      <c r="FW35" s="364"/>
      <c r="FX35" s="364"/>
      <c r="FY35" s="364"/>
      <c r="FZ35" s="364"/>
      <c r="GA35" s="364"/>
      <c r="GB35" s="364"/>
      <c r="GC35" s="364"/>
      <c r="GD35" s="364"/>
      <c r="GE35" s="364"/>
      <c r="GF35" s="364"/>
      <c r="GG35" s="364"/>
      <c r="GH35" s="364"/>
      <c r="GI35" s="364"/>
      <c r="GJ35" s="364"/>
      <c r="GK35" s="364"/>
      <c r="GL35" s="364"/>
      <c r="GM35" s="364"/>
      <c r="GN35" s="364"/>
      <c r="GO35" s="364"/>
      <c r="GP35" s="364"/>
      <c r="GQ35" s="364"/>
      <c r="GR35" s="364"/>
      <c r="GS35" s="364"/>
      <c r="GT35" s="364"/>
      <c r="GU35" s="364"/>
      <c r="GV35" s="364"/>
      <c r="GW35" s="364"/>
      <c r="GX35" s="364"/>
      <c r="GY35" s="364"/>
      <c r="GZ35" s="364"/>
      <c r="HA35" s="364"/>
      <c r="HB35" s="364"/>
      <c r="HC35" s="364"/>
      <c r="HD35" s="364"/>
      <c r="HE35" s="364"/>
      <c r="HF35" s="364"/>
      <c r="HG35" s="364"/>
      <c r="HH35" s="364"/>
      <c r="HI35" s="364"/>
      <c r="HJ35" s="364"/>
      <c r="HK35" s="364"/>
      <c r="HL35" s="364"/>
      <c r="HM35" s="364"/>
      <c r="HN35" s="364"/>
      <c r="HO35" s="364"/>
      <c r="HP35" s="364"/>
      <c r="HQ35" s="364"/>
      <c r="HR35" s="364"/>
      <c r="HS35" s="364"/>
      <c r="HT35" s="364"/>
      <c r="HU35" s="364"/>
      <c r="HV35" s="364"/>
      <c r="HW35" s="364"/>
      <c r="HX35" s="364"/>
      <c r="HY35" s="364"/>
      <c r="HZ35" s="364"/>
      <c r="IA35" s="364"/>
      <c r="IB35" s="364"/>
      <c r="IC35" s="364"/>
      <c r="ID35" s="364"/>
      <c r="IE35" s="364"/>
      <c r="IF35" s="364"/>
      <c r="IG35" s="364"/>
      <c r="IH35" s="364"/>
      <c r="II35" s="364"/>
      <c r="IJ35" s="364"/>
      <c r="IK35" s="364"/>
      <c r="IL35" s="364"/>
    </row>
    <row r="36" spans="1:246" s="431" customFormat="1" ht="30.75" customHeight="1" x14ac:dyDescent="0.25">
      <c r="A36" s="346"/>
      <c r="B36" s="346"/>
      <c r="C36" s="366" t="s">
        <v>324</v>
      </c>
      <c r="D36" s="439"/>
      <c r="E36" s="338"/>
      <c r="F36" s="338"/>
      <c r="G36" s="338"/>
      <c r="H36" s="416"/>
      <c r="I36" s="338">
        <f>+I37+I38+I39+I40+I41+I42+I46</f>
        <v>23</v>
      </c>
      <c r="J36" s="338">
        <f>+J37+J38+J39+J40+J41+J42+J46</f>
        <v>23</v>
      </c>
      <c r="K36" s="439"/>
      <c r="L36" s="338"/>
      <c r="M36" s="754"/>
      <c r="N36" s="804"/>
      <c r="O36" s="681"/>
      <c r="P36" s="681"/>
      <c r="Q36" s="754"/>
      <c r="R36" s="754"/>
      <c r="S36" s="773"/>
      <c r="T36" s="730"/>
      <c r="U36" s="773"/>
      <c r="V36" s="796"/>
      <c r="W36" s="391"/>
      <c r="X36" s="338"/>
      <c r="Y36" s="338"/>
      <c r="Z36" s="338"/>
      <c r="AA36" s="338"/>
      <c r="AB36" s="338"/>
      <c r="AC36" s="823"/>
      <c r="AD36" s="809"/>
      <c r="AE36" s="611"/>
      <c r="AF36" s="338"/>
      <c r="AG36" s="338"/>
      <c r="AH36" s="338"/>
      <c r="AI36" s="338"/>
      <c r="AJ36" s="338"/>
      <c r="AK36" s="338"/>
      <c r="AL36" s="338"/>
      <c r="AM36" s="338"/>
      <c r="AN36" s="536"/>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c r="IG36" s="430"/>
      <c r="IH36" s="430"/>
      <c r="II36" s="430"/>
      <c r="IJ36" s="430"/>
      <c r="IK36" s="430"/>
      <c r="IL36" s="430"/>
    </row>
    <row r="37" spans="1:246" ht="55.5" customHeight="1" x14ac:dyDescent="0.25">
      <c r="A37" s="342"/>
      <c r="B37" s="324" t="s">
        <v>277</v>
      </c>
      <c r="C37" s="319" t="s">
        <v>272</v>
      </c>
      <c r="D37" s="313" t="s">
        <v>285</v>
      </c>
      <c r="E37" s="327" t="s">
        <v>29</v>
      </c>
      <c r="F37" s="35" t="s">
        <v>382</v>
      </c>
      <c r="G37" s="33"/>
      <c r="H37" s="417"/>
      <c r="I37" s="318">
        <v>4</v>
      </c>
      <c r="J37" s="318">
        <v>4</v>
      </c>
      <c r="K37" s="512" t="s">
        <v>421</v>
      </c>
      <c r="L37" s="353" t="s">
        <v>78</v>
      </c>
      <c r="M37" s="753">
        <v>22</v>
      </c>
      <c r="N37" s="680">
        <v>15</v>
      </c>
      <c r="O37" s="679"/>
      <c r="P37" s="679">
        <v>15</v>
      </c>
      <c r="Q37" s="678"/>
      <c r="R37" s="837"/>
      <c r="S37" s="700"/>
      <c r="T37" s="888" t="s">
        <v>212</v>
      </c>
      <c r="U37" s="766" t="s">
        <v>501</v>
      </c>
      <c r="V37" s="795" t="s">
        <v>189</v>
      </c>
      <c r="W37" s="568" t="s">
        <v>188</v>
      </c>
      <c r="X37" s="567" t="s">
        <v>187</v>
      </c>
      <c r="Y37" s="567" t="s">
        <v>195</v>
      </c>
      <c r="Z37" s="310">
        <v>1</v>
      </c>
      <c r="AA37" s="307" t="s">
        <v>172</v>
      </c>
      <c r="AB37" s="307" t="s">
        <v>187</v>
      </c>
      <c r="AC37" s="822" t="s">
        <v>195</v>
      </c>
      <c r="AD37" s="894" t="s">
        <v>501</v>
      </c>
      <c r="AE37" s="991" t="str">
        <f>+AD37</f>
        <v>100% CT DOSSIER</v>
      </c>
      <c r="AF37" s="569">
        <v>1</v>
      </c>
      <c r="AG37" s="568" t="s">
        <v>172</v>
      </c>
      <c r="AH37" s="567" t="s">
        <v>187</v>
      </c>
      <c r="AI37" s="567" t="s">
        <v>195</v>
      </c>
      <c r="AJ37" s="310">
        <v>1</v>
      </c>
      <c r="AK37" s="307" t="s">
        <v>172</v>
      </c>
      <c r="AL37" s="307" t="s">
        <v>187</v>
      </c>
      <c r="AM37" s="489" t="s">
        <v>195</v>
      </c>
      <c r="AN37" s="537" t="s">
        <v>441</v>
      </c>
    </row>
    <row r="38" spans="1:246" ht="55.5" customHeight="1" x14ac:dyDescent="0.25">
      <c r="A38" s="342"/>
      <c r="B38" s="324" t="s">
        <v>199</v>
      </c>
      <c r="C38" s="319" t="s">
        <v>105</v>
      </c>
      <c r="D38" s="313" t="s">
        <v>286</v>
      </c>
      <c r="E38" s="327" t="s">
        <v>29</v>
      </c>
      <c r="F38" s="35"/>
      <c r="G38" s="33" t="s">
        <v>73</v>
      </c>
      <c r="H38" s="417"/>
      <c r="I38" s="318" t="s">
        <v>80</v>
      </c>
      <c r="J38" s="318" t="s">
        <v>80</v>
      </c>
      <c r="K38" s="512" t="s">
        <v>422</v>
      </c>
      <c r="L38" s="353" t="s">
        <v>78</v>
      </c>
      <c r="M38" s="753">
        <v>18</v>
      </c>
      <c r="N38" s="680">
        <v>15</v>
      </c>
      <c r="O38" s="679"/>
      <c r="P38" s="679">
        <v>15</v>
      </c>
      <c r="Q38" s="678"/>
      <c r="R38" s="837"/>
      <c r="S38" s="700"/>
      <c r="T38" s="888" t="s">
        <v>212</v>
      </c>
      <c r="U38" s="766" t="s">
        <v>501</v>
      </c>
      <c r="V38" s="795" t="s">
        <v>189</v>
      </c>
      <c r="W38" s="568" t="s">
        <v>188</v>
      </c>
      <c r="X38" s="567" t="s">
        <v>187</v>
      </c>
      <c r="Y38" s="567" t="s">
        <v>195</v>
      </c>
      <c r="Z38" s="310">
        <v>1</v>
      </c>
      <c r="AA38" s="307" t="s">
        <v>172</v>
      </c>
      <c r="AB38" s="307" t="s">
        <v>187</v>
      </c>
      <c r="AC38" s="822" t="s">
        <v>195</v>
      </c>
      <c r="AD38" s="894" t="s">
        <v>501</v>
      </c>
      <c r="AE38" s="991" t="str">
        <f t="shared" ref="AE38:AE45" si="0">+AD38</f>
        <v>100% CT DOSSIER</v>
      </c>
      <c r="AF38" s="569">
        <v>1</v>
      </c>
      <c r="AG38" s="568" t="s">
        <v>172</v>
      </c>
      <c r="AH38" s="567" t="s">
        <v>187</v>
      </c>
      <c r="AI38" s="567" t="s">
        <v>195</v>
      </c>
      <c r="AJ38" s="310">
        <v>1</v>
      </c>
      <c r="AK38" s="307" t="s">
        <v>172</v>
      </c>
      <c r="AL38" s="307" t="s">
        <v>187</v>
      </c>
      <c r="AM38" s="489" t="s">
        <v>195</v>
      </c>
      <c r="AN38" s="537" t="s">
        <v>449</v>
      </c>
    </row>
    <row r="39" spans="1:246" ht="55.5" customHeight="1" x14ac:dyDescent="0.25">
      <c r="A39" s="342"/>
      <c r="B39" s="324" t="s">
        <v>200</v>
      </c>
      <c r="C39" s="319" t="s">
        <v>106</v>
      </c>
      <c r="D39" s="313" t="s">
        <v>287</v>
      </c>
      <c r="E39" s="327" t="s">
        <v>29</v>
      </c>
      <c r="F39" s="35"/>
      <c r="G39" s="33" t="s">
        <v>73</v>
      </c>
      <c r="H39" s="417"/>
      <c r="I39" s="317" t="s">
        <v>80</v>
      </c>
      <c r="J39" s="317" t="s">
        <v>80</v>
      </c>
      <c r="K39" s="512" t="s">
        <v>423</v>
      </c>
      <c r="L39" s="33" t="s">
        <v>78</v>
      </c>
      <c r="M39" s="753">
        <v>23</v>
      </c>
      <c r="N39" s="677">
        <v>15</v>
      </c>
      <c r="O39" s="676"/>
      <c r="P39" s="676">
        <v>15</v>
      </c>
      <c r="Q39" s="836"/>
      <c r="R39" s="836"/>
      <c r="S39" s="691"/>
      <c r="T39" s="888" t="s">
        <v>212</v>
      </c>
      <c r="U39" s="766" t="s">
        <v>501</v>
      </c>
      <c r="V39" s="795" t="s">
        <v>193</v>
      </c>
      <c r="W39" s="568" t="s">
        <v>188</v>
      </c>
      <c r="X39" s="567" t="s">
        <v>187</v>
      </c>
      <c r="Y39" s="567" t="s">
        <v>195</v>
      </c>
      <c r="Z39" s="310">
        <v>1</v>
      </c>
      <c r="AA39" s="307" t="s">
        <v>172</v>
      </c>
      <c r="AB39" s="307" t="s">
        <v>187</v>
      </c>
      <c r="AC39" s="822" t="s">
        <v>195</v>
      </c>
      <c r="AD39" s="894" t="s">
        <v>501</v>
      </c>
      <c r="AE39" s="991" t="str">
        <f t="shared" si="0"/>
        <v>100% CT DOSSIER</v>
      </c>
      <c r="AF39" s="569">
        <v>1</v>
      </c>
      <c r="AG39" s="568" t="s">
        <v>172</v>
      </c>
      <c r="AH39" s="567" t="s">
        <v>190</v>
      </c>
      <c r="AI39" s="567" t="s">
        <v>191</v>
      </c>
      <c r="AJ39" s="310">
        <v>1</v>
      </c>
      <c r="AK39" s="307" t="s">
        <v>172</v>
      </c>
      <c r="AL39" s="307" t="s">
        <v>190</v>
      </c>
      <c r="AM39" s="489" t="s">
        <v>191</v>
      </c>
      <c r="AN39" s="537" t="s">
        <v>442</v>
      </c>
    </row>
    <row r="40" spans="1:246" ht="55.5" customHeight="1" x14ac:dyDescent="0.25">
      <c r="A40" s="342"/>
      <c r="B40" s="324" t="s">
        <v>278</v>
      </c>
      <c r="C40" s="319" t="s">
        <v>273</v>
      </c>
      <c r="D40" s="313" t="s">
        <v>288</v>
      </c>
      <c r="E40" s="327" t="s">
        <v>29</v>
      </c>
      <c r="F40" s="35" t="s">
        <v>382</v>
      </c>
      <c r="G40" s="33" t="s">
        <v>73</v>
      </c>
      <c r="H40" s="418"/>
      <c r="I40" s="547">
        <v>4</v>
      </c>
      <c r="J40" s="547">
        <v>4</v>
      </c>
      <c r="K40" s="547" t="s">
        <v>424</v>
      </c>
      <c r="L40" s="573" t="s">
        <v>78</v>
      </c>
      <c r="M40" s="752">
        <v>22</v>
      </c>
      <c r="N40" s="675">
        <v>15</v>
      </c>
      <c r="O40" s="674"/>
      <c r="P40" s="674">
        <v>15</v>
      </c>
      <c r="Q40" s="674"/>
      <c r="R40" s="673"/>
      <c r="S40" s="772"/>
      <c r="T40" s="888" t="s">
        <v>212</v>
      </c>
      <c r="U40" s="766" t="s">
        <v>501</v>
      </c>
      <c r="V40" s="795" t="s">
        <v>196</v>
      </c>
      <c r="W40" s="568" t="s">
        <v>188</v>
      </c>
      <c r="X40" s="567" t="s">
        <v>187</v>
      </c>
      <c r="Y40" s="567" t="s">
        <v>195</v>
      </c>
      <c r="Z40" s="574">
        <v>1</v>
      </c>
      <c r="AA40" s="574" t="s">
        <v>172</v>
      </c>
      <c r="AB40" s="574" t="s">
        <v>187</v>
      </c>
      <c r="AC40" s="821" t="s">
        <v>195</v>
      </c>
      <c r="AD40" s="894" t="s">
        <v>501</v>
      </c>
      <c r="AE40" s="991" t="str">
        <f t="shared" si="0"/>
        <v>100% CT DOSSIER</v>
      </c>
      <c r="AF40" s="569">
        <v>1</v>
      </c>
      <c r="AG40" s="568" t="s">
        <v>172</v>
      </c>
      <c r="AH40" s="567" t="s">
        <v>187</v>
      </c>
      <c r="AI40" s="567" t="s">
        <v>194</v>
      </c>
      <c r="AJ40" s="574">
        <v>1</v>
      </c>
      <c r="AK40" s="574" t="s">
        <v>172</v>
      </c>
      <c r="AL40" s="574" t="s">
        <v>187</v>
      </c>
      <c r="AM40" s="574" t="s">
        <v>194</v>
      </c>
      <c r="AN40" s="575" t="s">
        <v>443</v>
      </c>
    </row>
    <row r="41" spans="1:246" ht="55.5" customHeight="1" x14ac:dyDescent="0.25">
      <c r="A41" s="342"/>
      <c r="B41" s="324" t="s">
        <v>201</v>
      </c>
      <c r="C41" s="323" t="s">
        <v>302</v>
      </c>
      <c r="D41" s="432" t="s">
        <v>289</v>
      </c>
      <c r="E41" s="33" t="s">
        <v>29</v>
      </c>
      <c r="F41" s="33"/>
      <c r="G41" s="33" t="s">
        <v>73</v>
      </c>
      <c r="H41" s="417"/>
      <c r="I41" s="317" t="s">
        <v>77</v>
      </c>
      <c r="J41" s="317" t="s">
        <v>77</v>
      </c>
      <c r="K41" s="513" t="s">
        <v>425</v>
      </c>
      <c r="L41" s="35" t="s">
        <v>383</v>
      </c>
      <c r="M41" s="753">
        <v>23</v>
      </c>
      <c r="N41" s="680"/>
      <c r="O41" s="679"/>
      <c r="P41" s="679">
        <v>24</v>
      </c>
      <c r="Q41" s="678"/>
      <c r="R41" s="678"/>
      <c r="S41" s="672"/>
      <c r="T41" s="888" t="s">
        <v>520</v>
      </c>
      <c r="U41" s="766" t="s">
        <v>521</v>
      </c>
      <c r="V41" s="795" t="s">
        <v>198</v>
      </c>
      <c r="W41" s="568" t="s">
        <v>171</v>
      </c>
      <c r="X41" s="567" t="s">
        <v>187</v>
      </c>
      <c r="Y41" s="567"/>
      <c r="Z41" s="310">
        <v>1</v>
      </c>
      <c r="AA41" s="307" t="s">
        <v>172</v>
      </c>
      <c r="AB41" s="307" t="s">
        <v>197</v>
      </c>
      <c r="AC41" s="822" t="s">
        <v>192</v>
      </c>
      <c r="AD41" s="894" t="s">
        <v>521</v>
      </c>
      <c r="AE41" s="991" t="str">
        <f t="shared" si="0"/>
        <v>100 % CT devoir écrit avec machine de 2h00
- si hybridation :en présentiel
- si distanciel : via CELENE</v>
      </c>
      <c r="AF41" s="569">
        <v>1</v>
      </c>
      <c r="AG41" s="568" t="s">
        <v>172</v>
      </c>
      <c r="AH41" s="567" t="s">
        <v>197</v>
      </c>
      <c r="AI41" s="567" t="s">
        <v>192</v>
      </c>
      <c r="AJ41" s="310">
        <v>1</v>
      </c>
      <c r="AK41" s="307" t="s">
        <v>172</v>
      </c>
      <c r="AL41" s="307" t="s">
        <v>197</v>
      </c>
      <c r="AM41" s="489" t="s">
        <v>192</v>
      </c>
      <c r="AN41" s="537" t="s">
        <v>444</v>
      </c>
    </row>
    <row r="42" spans="1:246" s="378" customFormat="1" ht="36" customHeight="1" x14ac:dyDescent="0.25">
      <c r="A42" s="347" t="s">
        <v>318</v>
      </c>
      <c r="B42" s="347" t="s">
        <v>205</v>
      </c>
      <c r="C42" s="367" t="s">
        <v>333</v>
      </c>
      <c r="D42" s="368"/>
      <c r="E42" s="397" t="s">
        <v>29</v>
      </c>
      <c r="F42" s="369"/>
      <c r="G42" s="370"/>
      <c r="H42" s="419"/>
      <c r="I42" s="371">
        <v>2</v>
      </c>
      <c r="J42" s="372">
        <v>2</v>
      </c>
      <c r="K42" s="502"/>
      <c r="L42" s="372"/>
      <c r="M42" s="751"/>
      <c r="N42" s="671"/>
      <c r="O42" s="670"/>
      <c r="P42" s="669">
        <v>18</v>
      </c>
      <c r="Q42" s="601"/>
      <c r="R42" s="668"/>
      <c r="S42" s="771"/>
      <c r="T42" s="729"/>
      <c r="U42" s="771"/>
      <c r="V42" s="794"/>
      <c r="W42" s="392"/>
      <c r="X42" s="375"/>
      <c r="Y42" s="376"/>
      <c r="Z42" s="375"/>
      <c r="AA42" s="375"/>
      <c r="AB42" s="375"/>
      <c r="AC42" s="820"/>
      <c r="AD42" s="808"/>
      <c r="AE42" s="827"/>
      <c r="AF42" s="375"/>
      <c r="AG42" s="375"/>
      <c r="AH42" s="375"/>
      <c r="AI42" s="376"/>
      <c r="AJ42" s="375"/>
      <c r="AK42" s="375"/>
      <c r="AL42" s="375"/>
      <c r="AM42" s="459"/>
      <c r="AN42" s="538"/>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7"/>
      <c r="CV42" s="377"/>
      <c r="CW42" s="377"/>
      <c r="CX42" s="377"/>
      <c r="CY42" s="377"/>
      <c r="CZ42" s="377"/>
      <c r="DA42" s="377"/>
      <c r="DB42" s="377"/>
      <c r="DC42" s="377"/>
      <c r="DD42" s="377"/>
      <c r="DE42" s="377"/>
      <c r="DF42" s="377"/>
      <c r="DG42" s="377"/>
      <c r="DH42" s="377"/>
      <c r="DI42" s="377"/>
      <c r="DJ42" s="377"/>
      <c r="DK42" s="377"/>
      <c r="DL42" s="377"/>
      <c r="DM42" s="377"/>
      <c r="DN42" s="377"/>
      <c r="DO42" s="377"/>
      <c r="DP42" s="377"/>
      <c r="DQ42" s="377"/>
      <c r="DR42" s="377"/>
      <c r="DS42" s="377"/>
      <c r="DT42" s="377"/>
      <c r="DU42" s="377"/>
      <c r="DV42" s="377"/>
      <c r="DW42" s="377"/>
      <c r="DX42" s="377"/>
      <c r="DY42" s="377"/>
      <c r="DZ42" s="377"/>
      <c r="EA42" s="377"/>
      <c r="EB42" s="377"/>
      <c r="EC42" s="377"/>
      <c r="ED42" s="377"/>
      <c r="EE42" s="377"/>
      <c r="EF42" s="377"/>
      <c r="EG42" s="377"/>
      <c r="EH42" s="377"/>
      <c r="EI42" s="377"/>
      <c r="EJ42" s="377"/>
      <c r="EK42" s="377"/>
      <c r="EL42" s="377"/>
      <c r="EM42" s="377"/>
      <c r="EN42" s="377"/>
      <c r="EO42" s="377"/>
      <c r="EP42" s="377"/>
      <c r="EQ42" s="377"/>
      <c r="ER42" s="377"/>
      <c r="ES42" s="377"/>
      <c r="ET42" s="377"/>
      <c r="EU42" s="377"/>
      <c r="EV42" s="377"/>
      <c r="EW42" s="377"/>
      <c r="EX42" s="377"/>
      <c r="EY42" s="377"/>
      <c r="EZ42" s="377"/>
      <c r="FA42" s="377"/>
      <c r="FB42" s="377"/>
      <c r="FC42" s="377"/>
      <c r="FD42" s="377"/>
      <c r="FE42" s="377"/>
      <c r="FF42" s="377"/>
      <c r="FG42" s="377"/>
      <c r="FH42" s="377"/>
      <c r="FI42" s="377"/>
      <c r="FJ42" s="377"/>
      <c r="FK42" s="377"/>
      <c r="FL42" s="377"/>
      <c r="FM42" s="377"/>
      <c r="FN42" s="377"/>
      <c r="FO42" s="377"/>
      <c r="FP42" s="377"/>
      <c r="FQ42" s="377"/>
      <c r="FR42" s="377"/>
      <c r="FS42" s="377"/>
      <c r="FT42" s="377"/>
      <c r="FU42" s="377"/>
      <c r="FV42" s="377"/>
      <c r="FW42" s="377"/>
      <c r="FX42" s="377"/>
      <c r="FY42" s="377"/>
      <c r="FZ42" s="377"/>
      <c r="GA42" s="377"/>
      <c r="GB42" s="377"/>
      <c r="GC42" s="377"/>
      <c r="GD42" s="377"/>
      <c r="GE42" s="377"/>
      <c r="GF42" s="377"/>
      <c r="GG42" s="377"/>
      <c r="GH42" s="377"/>
      <c r="GI42" s="377"/>
      <c r="GJ42" s="377"/>
      <c r="GK42" s="377"/>
      <c r="GL42" s="377"/>
      <c r="GM42" s="377"/>
      <c r="GN42" s="377"/>
      <c r="GO42" s="377"/>
      <c r="GP42" s="377"/>
      <c r="GQ42" s="377"/>
      <c r="GR42" s="377"/>
      <c r="GS42" s="377"/>
      <c r="GT42" s="377"/>
      <c r="GU42" s="377"/>
      <c r="GV42" s="377"/>
      <c r="GW42" s="377"/>
      <c r="GX42" s="377"/>
      <c r="GY42" s="377"/>
      <c r="GZ42" s="377"/>
      <c r="HA42" s="377"/>
      <c r="HB42" s="377"/>
      <c r="HC42" s="377"/>
      <c r="HD42" s="377"/>
      <c r="HE42" s="377"/>
      <c r="HF42" s="377"/>
      <c r="HG42" s="377"/>
      <c r="HH42" s="377"/>
      <c r="HI42" s="377"/>
      <c r="HJ42" s="377"/>
      <c r="HK42" s="377"/>
      <c r="HL42" s="377"/>
      <c r="HM42" s="377"/>
      <c r="HN42" s="377"/>
      <c r="HO42" s="377"/>
      <c r="HP42" s="377"/>
      <c r="HQ42" s="377"/>
      <c r="HR42" s="377"/>
      <c r="HS42" s="377"/>
      <c r="HT42" s="377"/>
      <c r="HU42" s="377"/>
      <c r="HV42" s="377"/>
      <c r="HW42" s="377"/>
      <c r="HX42" s="377"/>
      <c r="HY42" s="377"/>
      <c r="HZ42" s="377"/>
      <c r="IA42" s="377"/>
      <c r="IB42" s="377"/>
      <c r="IC42" s="377"/>
      <c r="ID42" s="377"/>
      <c r="IE42" s="377"/>
      <c r="IF42" s="377"/>
      <c r="IG42" s="377"/>
      <c r="IH42" s="377"/>
      <c r="II42" s="377"/>
      <c r="IJ42" s="377"/>
      <c r="IK42" s="377"/>
      <c r="IL42" s="377"/>
    </row>
    <row r="43" spans="1:246" ht="78" customHeight="1" x14ac:dyDescent="0.25">
      <c r="A43" s="398"/>
      <c r="B43" s="398" t="s">
        <v>334</v>
      </c>
      <c r="C43" s="399" t="s">
        <v>298</v>
      </c>
      <c r="D43" s="400" t="s">
        <v>335</v>
      </c>
      <c r="E43" s="327" t="s">
        <v>29</v>
      </c>
      <c r="F43" s="33" t="s">
        <v>74</v>
      </c>
      <c r="G43" s="33" t="s">
        <v>72</v>
      </c>
      <c r="H43" s="417"/>
      <c r="I43" s="33" t="s">
        <v>81</v>
      </c>
      <c r="J43" s="33" t="s">
        <v>81</v>
      </c>
      <c r="K43" s="501" t="s">
        <v>340</v>
      </c>
      <c r="L43" s="501">
        <v>12</v>
      </c>
      <c r="M43" s="750">
        <v>1</v>
      </c>
      <c r="N43" s="667"/>
      <c r="O43" s="666"/>
      <c r="P43" s="665">
        <v>18</v>
      </c>
      <c r="Q43" s="664"/>
      <c r="R43" s="837"/>
      <c r="S43" s="700"/>
      <c r="T43" s="894" t="s">
        <v>525</v>
      </c>
      <c r="U43" s="895" t="s">
        <v>526</v>
      </c>
      <c r="V43" s="793">
        <v>1</v>
      </c>
      <c r="W43" s="568" t="s">
        <v>171</v>
      </c>
      <c r="X43" s="567" t="s">
        <v>419</v>
      </c>
      <c r="Y43" s="567" t="s">
        <v>192</v>
      </c>
      <c r="Z43" s="310">
        <v>1</v>
      </c>
      <c r="AA43" s="307" t="s">
        <v>172</v>
      </c>
      <c r="AB43" s="307" t="s">
        <v>187</v>
      </c>
      <c r="AC43" s="822" t="s">
        <v>194</v>
      </c>
      <c r="AD43" s="894" t="s">
        <v>529</v>
      </c>
      <c r="AE43" s="991" t="str">
        <f t="shared" si="0"/>
        <v>100% CT oral à distance 15 min. Contacter enseignant au préalable par téléphone</v>
      </c>
      <c r="AF43" s="569">
        <v>1</v>
      </c>
      <c r="AG43" s="568" t="s">
        <v>172</v>
      </c>
      <c r="AH43" s="567" t="s">
        <v>190</v>
      </c>
      <c r="AI43" s="567" t="s">
        <v>270</v>
      </c>
      <c r="AJ43" s="310">
        <v>1</v>
      </c>
      <c r="AK43" s="307" t="s">
        <v>172</v>
      </c>
      <c r="AL43" s="307" t="s">
        <v>190</v>
      </c>
      <c r="AM43" s="489" t="s">
        <v>270</v>
      </c>
      <c r="AN43" s="537" t="s">
        <v>480</v>
      </c>
    </row>
    <row r="44" spans="1:246" ht="78" customHeight="1" x14ac:dyDescent="0.25">
      <c r="A44" s="398"/>
      <c r="B44" s="398" t="s">
        <v>203</v>
      </c>
      <c r="C44" s="399" t="s">
        <v>299</v>
      </c>
      <c r="D44" s="400" t="s">
        <v>336</v>
      </c>
      <c r="E44" s="327" t="s">
        <v>29</v>
      </c>
      <c r="F44" s="33" t="s">
        <v>74</v>
      </c>
      <c r="G44" s="33" t="s">
        <v>72</v>
      </c>
      <c r="H44" s="417"/>
      <c r="I44" s="33" t="s">
        <v>81</v>
      </c>
      <c r="J44" s="33" t="s">
        <v>81</v>
      </c>
      <c r="K44" s="501" t="s">
        <v>341</v>
      </c>
      <c r="L44" s="501">
        <v>11</v>
      </c>
      <c r="M44" s="750">
        <v>20</v>
      </c>
      <c r="N44" s="667"/>
      <c r="O44" s="666"/>
      <c r="P44" s="665">
        <v>18</v>
      </c>
      <c r="Q44" s="664"/>
      <c r="R44" s="837"/>
      <c r="S44" s="700"/>
      <c r="T44" s="894" t="s">
        <v>527</v>
      </c>
      <c r="U44" s="895" t="s">
        <v>528</v>
      </c>
      <c r="V44" s="793">
        <v>1</v>
      </c>
      <c r="W44" s="568" t="s">
        <v>171</v>
      </c>
      <c r="X44" s="567" t="s">
        <v>182</v>
      </c>
      <c r="Y44" s="567" t="s">
        <v>494</v>
      </c>
      <c r="Z44" s="310">
        <v>1</v>
      </c>
      <c r="AA44" s="307" t="s">
        <v>172</v>
      </c>
      <c r="AB44" s="307" t="s">
        <v>187</v>
      </c>
      <c r="AC44" s="822" t="s">
        <v>194</v>
      </c>
      <c r="AD44" s="894" t="s">
        <v>530</v>
      </c>
      <c r="AE44" s="991" t="str">
        <f t="shared" si="0"/>
        <v>DM sans temps limité, 
dépôt sujet sur CELENE le xx/06,
copie à rendre au plus tard le xx/06 sur mon adresse email emiliejanton@yahoo.fr, cmasarrre@yahoo.fr</v>
      </c>
      <c r="AF44" s="569">
        <v>1</v>
      </c>
      <c r="AG44" s="568" t="s">
        <v>172</v>
      </c>
      <c r="AH44" s="567" t="s">
        <v>187</v>
      </c>
      <c r="AI44" s="567" t="s">
        <v>194</v>
      </c>
      <c r="AJ44" s="310">
        <v>1</v>
      </c>
      <c r="AK44" s="307" t="s">
        <v>172</v>
      </c>
      <c r="AL44" s="307" t="s">
        <v>187</v>
      </c>
      <c r="AM44" s="489" t="s">
        <v>194</v>
      </c>
      <c r="AN44" s="537" t="s">
        <v>479</v>
      </c>
    </row>
    <row r="45" spans="1:246" ht="78" customHeight="1" x14ac:dyDescent="0.25">
      <c r="A45" s="398"/>
      <c r="B45" s="398" t="s">
        <v>204</v>
      </c>
      <c r="C45" s="399" t="s">
        <v>300</v>
      </c>
      <c r="D45" s="400" t="s">
        <v>337</v>
      </c>
      <c r="E45" s="327" t="s">
        <v>29</v>
      </c>
      <c r="F45" s="35" t="s">
        <v>74</v>
      </c>
      <c r="G45" s="33" t="s">
        <v>72</v>
      </c>
      <c r="H45" s="417"/>
      <c r="I45" s="35" t="s">
        <v>81</v>
      </c>
      <c r="J45" s="35" t="s">
        <v>81</v>
      </c>
      <c r="K45" s="501" t="s">
        <v>493</v>
      </c>
      <c r="L45" s="501">
        <v>14</v>
      </c>
      <c r="M45" s="750">
        <v>4</v>
      </c>
      <c r="N45" s="667"/>
      <c r="O45" s="666"/>
      <c r="P45" s="665">
        <v>18</v>
      </c>
      <c r="Q45" s="664"/>
      <c r="R45" s="837"/>
      <c r="S45" s="700"/>
      <c r="T45" s="892" t="s">
        <v>518</v>
      </c>
      <c r="U45" s="893" t="s">
        <v>519</v>
      </c>
      <c r="V45" s="793">
        <v>1</v>
      </c>
      <c r="W45" s="568" t="s">
        <v>171</v>
      </c>
      <c r="X45" s="567" t="s">
        <v>182</v>
      </c>
      <c r="Y45" s="567" t="s">
        <v>494</v>
      </c>
      <c r="Z45" s="310">
        <v>1</v>
      </c>
      <c r="AA45" s="307" t="s">
        <v>172</v>
      </c>
      <c r="AB45" s="307" t="s">
        <v>187</v>
      </c>
      <c r="AC45" s="822" t="s">
        <v>194</v>
      </c>
      <c r="AD45" s="894" t="s">
        <v>519</v>
      </c>
      <c r="AE45" s="991" t="str">
        <f t="shared" si="0"/>
        <v>100% CT oral à distance</v>
      </c>
      <c r="AF45" s="569">
        <v>1</v>
      </c>
      <c r="AG45" s="568" t="s">
        <v>172</v>
      </c>
      <c r="AH45" s="567" t="s">
        <v>187</v>
      </c>
      <c r="AI45" s="567" t="s">
        <v>194</v>
      </c>
      <c r="AJ45" s="310">
        <v>1</v>
      </c>
      <c r="AK45" s="307" t="s">
        <v>172</v>
      </c>
      <c r="AL45" s="307" t="s">
        <v>187</v>
      </c>
      <c r="AM45" s="489" t="s">
        <v>194</v>
      </c>
      <c r="AN45" s="537" t="s">
        <v>479</v>
      </c>
    </row>
    <row r="46" spans="1:246" s="378" customFormat="1" ht="36" customHeight="1" x14ac:dyDescent="0.25">
      <c r="A46" s="401" t="s">
        <v>319</v>
      </c>
      <c r="B46" s="401" t="s">
        <v>202</v>
      </c>
      <c r="C46" s="402" t="s">
        <v>338</v>
      </c>
      <c r="D46" s="372" t="s">
        <v>339</v>
      </c>
      <c r="E46" s="397" t="s">
        <v>29</v>
      </c>
      <c r="F46" s="369" t="s">
        <v>74</v>
      </c>
      <c r="G46" s="370" t="s">
        <v>72</v>
      </c>
      <c r="H46" s="419"/>
      <c r="I46" s="371" t="s">
        <v>81</v>
      </c>
      <c r="J46" s="372" t="s">
        <v>81</v>
      </c>
      <c r="K46" s="502"/>
      <c r="L46" s="372"/>
      <c r="M46" s="749">
        <v>23</v>
      </c>
      <c r="N46" s="663">
        <v>15</v>
      </c>
      <c r="O46" s="670"/>
      <c r="P46" s="669"/>
      <c r="Q46" s="601"/>
      <c r="R46" s="668"/>
      <c r="S46" s="771"/>
      <c r="T46" s="729"/>
      <c r="U46" s="771"/>
      <c r="V46" s="794"/>
      <c r="W46" s="392"/>
      <c r="X46" s="375"/>
      <c r="Y46" s="376"/>
      <c r="Z46" s="375"/>
      <c r="AA46" s="375"/>
      <c r="AB46" s="375"/>
      <c r="AC46" s="820"/>
      <c r="AD46" s="808"/>
      <c r="AE46" s="827"/>
      <c r="AF46" s="375"/>
      <c r="AG46" s="375"/>
      <c r="AH46" s="375"/>
      <c r="AI46" s="376"/>
      <c r="AJ46" s="375"/>
      <c r="AK46" s="375"/>
      <c r="AL46" s="375"/>
      <c r="AM46" s="459"/>
      <c r="AN46" s="538"/>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c r="CO46" s="377"/>
      <c r="CP46" s="377"/>
      <c r="CQ46" s="377"/>
      <c r="CR46" s="377"/>
      <c r="CS46" s="377"/>
      <c r="CT46" s="377"/>
      <c r="CU46" s="377"/>
      <c r="CV46" s="377"/>
      <c r="CW46" s="377"/>
      <c r="CX46" s="377"/>
      <c r="CY46" s="377"/>
      <c r="CZ46" s="377"/>
      <c r="DA46" s="377"/>
      <c r="DB46" s="377"/>
      <c r="DC46" s="377"/>
      <c r="DD46" s="377"/>
      <c r="DE46" s="377"/>
      <c r="DF46" s="377"/>
      <c r="DG46" s="377"/>
      <c r="DH46" s="377"/>
      <c r="DI46" s="377"/>
      <c r="DJ46" s="377"/>
      <c r="DK46" s="377"/>
      <c r="DL46" s="377"/>
      <c r="DM46" s="377"/>
      <c r="DN46" s="377"/>
      <c r="DO46" s="377"/>
      <c r="DP46" s="377"/>
      <c r="DQ46" s="377"/>
      <c r="DR46" s="377"/>
      <c r="DS46" s="377"/>
      <c r="DT46" s="377"/>
      <c r="DU46" s="377"/>
      <c r="DV46" s="377"/>
      <c r="DW46" s="377"/>
      <c r="DX46" s="377"/>
      <c r="DY46" s="377"/>
      <c r="DZ46" s="377"/>
      <c r="EA46" s="377"/>
      <c r="EB46" s="377"/>
      <c r="EC46" s="377"/>
      <c r="ED46" s="377"/>
      <c r="EE46" s="377"/>
      <c r="EF46" s="377"/>
      <c r="EG46" s="377"/>
      <c r="EH46" s="377"/>
      <c r="EI46" s="377"/>
      <c r="EJ46" s="377"/>
      <c r="EK46" s="377"/>
      <c r="EL46" s="377"/>
      <c r="EM46" s="377"/>
      <c r="EN46" s="377"/>
      <c r="EO46" s="377"/>
      <c r="EP46" s="377"/>
      <c r="EQ46" s="377"/>
      <c r="ER46" s="377"/>
      <c r="ES46" s="377"/>
      <c r="ET46" s="377"/>
      <c r="EU46" s="377"/>
      <c r="EV46" s="377"/>
      <c r="EW46" s="377"/>
      <c r="EX46" s="377"/>
      <c r="EY46" s="377"/>
      <c r="EZ46" s="377"/>
      <c r="FA46" s="377"/>
      <c r="FB46" s="377"/>
      <c r="FC46" s="377"/>
      <c r="FD46" s="377"/>
      <c r="FE46" s="377"/>
      <c r="FF46" s="377"/>
      <c r="FG46" s="377"/>
      <c r="FH46" s="377"/>
      <c r="FI46" s="377"/>
      <c r="FJ46" s="377"/>
      <c r="FK46" s="377"/>
      <c r="FL46" s="377"/>
      <c r="FM46" s="377"/>
      <c r="FN46" s="377"/>
      <c r="FO46" s="377"/>
      <c r="FP46" s="377"/>
      <c r="FQ46" s="377"/>
      <c r="FR46" s="377"/>
      <c r="FS46" s="377"/>
      <c r="FT46" s="377"/>
      <c r="FU46" s="377"/>
      <c r="FV46" s="377"/>
      <c r="FW46" s="377"/>
      <c r="FX46" s="377"/>
      <c r="FY46" s="377"/>
      <c r="FZ46" s="377"/>
      <c r="GA46" s="377"/>
      <c r="GB46" s="377"/>
      <c r="GC46" s="377"/>
      <c r="GD46" s="377"/>
      <c r="GE46" s="377"/>
      <c r="GF46" s="377"/>
      <c r="GG46" s="377"/>
      <c r="GH46" s="377"/>
      <c r="GI46" s="377"/>
      <c r="GJ46" s="377"/>
      <c r="GK46" s="377"/>
      <c r="GL46" s="377"/>
      <c r="GM46" s="377"/>
      <c r="GN46" s="377"/>
      <c r="GO46" s="377"/>
      <c r="GP46" s="377"/>
      <c r="GQ46" s="377"/>
      <c r="GR46" s="377"/>
      <c r="GS46" s="377"/>
      <c r="GT46" s="377"/>
      <c r="GU46" s="377"/>
      <c r="GV46" s="377"/>
      <c r="GW46" s="377"/>
      <c r="GX46" s="377"/>
      <c r="GY46" s="377"/>
      <c r="GZ46" s="377"/>
      <c r="HA46" s="377"/>
      <c r="HB46" s="377"/>
      <c r="HC46" s="377"/>
      <c r="HD46" s="377"/>
      <c r="HE46" s="377"/>
      <c r="HF46" s="377"/>
      <c r="HG46" s="377"/>
      <c r="HH46" s="377"/>
      <c r="HI46" s="377"/>
      <c r="HJ46" s="377"/>
      <c r="HK46" s="377"/>
      <c r="HL46" s="377"/>
      <c r="HM46" s="377"/>
      <c r="HN46" s="377"/>
      <c r="HO46" s="377"/>
      <c r="HP46" s="377"/>
      <c r="HQ46" s="377"/>
      <c r="HR46" s="377"/>
      <c r="HS46" s="377"/>
      <c r="HT46" s="377"/>
      <c r="HU46" s="377"/>
      <c r="HV46" s="377"/>
      <c r="HW46" s="377"/>
      <c r="HX46" s="377"/>
      <c r="HY46" s="377"/>
      <c r="HZ46" s="377"/>
      <c r="IA46" s="377"/>
      <c r="IB46" s="377"/>
      <c r="IC46" s="377"/>
      <c r="ID46" s="377"/>
      <c r="IE46" s="377"/>
      <c r="IF46" s="377"/>
      <c r="IG46" s="377"/>
      <c r="IH46" s="377"/>
      <c r="II46" s="377"/>
      <c r="IJ46" s="377"/>
      <c r="IK46" s="377"/>
      <c r="IL46" s="377"/>
    </row>
    <row r="47" spans="1:246" s="365" customFormat="1" ht="30.75" customHeight="1" x14ac:dyDescent="0.25">
      <c r="A47" s="345" t="s">
        <v>330</v>
      </c>
      <c r="B47" s="345" t="s">
        <v>206</v>
      </c>
      <c r="C47" s="379" t="s">
        <v>102</v>
      </c>
      <c r="D47" s="462" t="s">
        <v>399</v>
      </c>
      <c r="E47" s="339"/>
      <c r="F47" s="339"/>
      <c r="G47" s="380" t="s">
        <v>73</v>
      </c>
      <c r="H47" s="420"/>
      <c r="I47" s="429">
        <f>+I48+I49</f>
        <v>7</v>
      </c>
      <c r="J47" s="429">
        <f>+J48+J49</f>
        <v>7</v>
      </c>
      <c r="K47" s="498"/>
      <c r="L47" s="382"/>
      <c r="M47" s="612"/>
      <c r="N47" s="662"/>
      <c r="O47" s="661"/>
      <c r="P47" s="660"/>
      <c r="Q47" s="602"/>
      <c r="R47" s="659"/>
      <c r="S47" s="770"/>
      <c r="T47" s="728"/>
      <c r="U47" s="770"/>
      <c r="V47" s="792"/>
      <c r="W47" s="385"/>
      <c r="X47" s="384"/>
      <c r="Y47" s="384"/>
      <c r="Z47" s="384"/>
      <c r="AA47" s="384"/>
      <c r="AB47" s="384"/>
      <c r="AC47" s="819"/>
      <c r="AD47" s="807"/>
      <c r="AE47" s="826"/>
      <c r="AF47" s="384"/>
      <c r="AG47" s="384"/>
      <c r="AH47" s="384"/>
      <c r="AI47" s="384"/>
      <c r="AJ47" s="384"/>
      <c r="AK47" s="384"/>
      <c r="AL47" s="384"/>
      <c r="AM47" s="474"/>
      <c r="AN47" s="539"/>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c r="GD47" s="150"/>
      <c r="GE47" s="150"/>
      <c r="GF47" s="150"/>
      <c r="GG47" s="150"/>
      <c r="GH47" s="150"/>
      <c r="GI47" s="150"/>
      <c r="GJ47" s="150"/>
      <c r="GK47" s="150"/>
      <c r="GL47" s="150"/>
      <c r="GM47" s="150"/>
      <c r="GN47" s="150"/>
      <c r="GO47" s="150"/>
      <c r="GP47" s="150"/>
      <c r="GQ47" s="150"/>
      <c r="GR47" s="150"/>
      <c r="GS47" s="150"/>
      <c r="GT47" s="150"/>
      <c r="GU47" s="150"/>
      <c r="GV47" s="150"/>
      <c r="GW47" s="150"/>
      <c r="GX47" s="150"/>
      <c r="GY47" s="150"/>
      <c r="GZ47" s="150"/>
      <c r="HA47" s="150"/>
      <c r="HB47" s="150"/>
      <c r="HC47" s="150"/>
      <c r="HD47" s="150"/>
      <c r="HE47" s="150"/>
      <c r="HF47" s="150"/>
      <c r="HG47" s="150"/>
      <c r="HH47" s="150"/>
      <c r="HI47" s="150"/>
      <c r="HJ47" s="150"/>
      <c r="HK47" s="150"/>
      <c r="HL47" s="150"/>
      <c r="HM47" s="150"/>
      <c r="HN47" s="150"/>
      <c r="HO47" s="150"/>
      <c r="HP47" s="150"/>
      <c r="HQ47" s="150"/>
      <c r="HR47" s="150"/>
      <c r="HS47" s="150"/>
      <c r="HT47" s="150"/>
      <c r="HU47" s="150"/>
      <c r="HV47" s="150"/>
      <c r="HW47" s="150"/>
      <c r="HX47" s="150"/>
      <c r="HY47" s="150"/>
      <c r="HZ47" s="150"/>
      <c r="IA47" s="150"/>
      <c r="IB47" s="150"/>
      <c r="IC47" s="150"/>
      <c r="ID47" s="150"/>
      <c r="IE47" s="150"/>
      <c r="IF47" s="150"/>
      <c r="IG47" s="150"/>
      <c r="IH47" s="150"/>
      <c r="II47" s="150"/>
      <c r="IJ47" s="150"/>
      <c r="IK47" s="150"/>
      <c r="IL47" s="150"/>
    </row>
    <row r="48" spans="1:246" ht="38.25" customHeight="1" x14ac:dyDescent="0.25">
      <c r="A48" s="343"/>
      <c r="B48" s="299" t="s">
        <v>209</v>
      </c>
      <c r="C48" s="29" t="s">
        <v>107</v>
      </c>
      <c r="D48" s="313" t="s">
        <v>290</v>
      </c>
      <c r="E48" s="33" t="s">
        <v>116</v>
      </c>
      <c r="F48" s="33"/>
      <c r="G48" s="33" t="s">
        <v>73</v>
      </c>
      <c r="H48" s="417"/>
      <c r="I48" s="33" t="s">
        <v>80</v>
      </c>
      <c r="J48" s="33" t="s">
        <v>80</v>
      </c>
      <c r="K48" s="514" t="s">
        <v>426</v>
      </c>
      <c r="L48" s="35"/>
      <c r="M48" s="750">
        <v>25</v>
      </c>
      <c r="N48" s="667">
        <v>15</v>
      </c>
      <c r="O48" s="666"/>
      <c r="P48" s="666">
        <v>15</v>
      </c>
      <c r="Q48" s="837"/>
      <c r="R48" s="837"/>
      <c r="S48" s="700"/>
      <c r="T48" s="888" t="s">
        <v>212</v>
      </c>
      <c r="U48" s="766" t="s">
        <v>501</v>
      </c>
      <c r="V48" s="793" t="s">
        <v>213</v>
      </c>
      <c r="W48" s="568" t="s">
        <v>188</v>
      </c>
      <c r="X48" s="567" t="s">
        <v>187</v>
      </c>
      <c r="Y48" s="567" t="s">
        <v>195</v>
      </c>
      <c r="Z48" s="310">
        <v>1</v>
      </c>
      <c r="AA48" s="307" t="s">
        <v>172</v>
      </c>
      <c r="AB48" s="307" t="s">
        <v>187</v>
      </c>
      <c r="AC48" s="818" t="s">
        <v>195</v>
      </c>
      <c r="AD48" s="894" t="s">
        <v>501</v>
      </c>
      <c r="AE48" s="991" t="str">
        <f t="shared" ref="AE48:AE49" si="1">+AD48</f>
        <v>100% CT DOSSIER</v>
      </c>
      <c r="AF48" s="569">
        <v>1</v>
      </c>
      <c r="AG48" s="568" t="s">
        <v>172</v>
      </c>
      <c r="AH48" s="567" t="s">
        <v>190</v>
      </c>
      <c r="AI48" s="567" t="s">
        <v>211</v>
      </c>
      <c r="AJ48" s="310">
        <v>1</v>
      </c>
      <c r="AK48" s="307" t="s">
        <v>172</v>
      </c>
      <c r="AL48" s="307" t="s">
        <v>190</v>
      </c>
      <c r="AM48" s="489" t="s">
        <v>211</v>
      </c>
      <c r="AN48" s="537" t="s">
        <v>445</v>
      </c>
    </row>
    <row r="49" spans="1:247" ht="38.25" customHeight="1" x14ac:dyDescent="0.25">
      <c r="A49" s="348"/>
      <c r="B49" s="299" t="s">
        <v>210</v>
      </c>
      <c r="C49" s="29" t="s">
        <v>109</v>
      </c>
      <c r="D49" s="442" t="s">
        <v>83</v>
      </c>
      <c r="E49" s="33" t="s">
        <v>116</v>
      </c>
      <c r="F49" s="33"/>
      <c r="G49" s="33" t="s">
        <v>73</v>
      </c>
      <c r="H49" s="417"/>
      <c r="I49" s="33" t="s">
        <v>77</v>
      </c>
      <c r="J49" s="33" t="s">
        <v>77</v>
      </c>
      <c r="K49" s="514" t="s">
        <v>427</v>
      </c>
      <c r="L49" s="35"/>
      <c r="M49" s="750">
        <v>25</v>
      </c>
      <c r="N49" s="667"/>
      <c r="O49" s="666"/>
      <c r="P49" s="666">
        <v>20</v>
      </c>
      <c r="Q49" s="837"/>
      <c r="R49" s="837"/>
      <c r="S49" s="700"/>
      <c r="T49" s="888" t="s">
        <v>212</v>
      </c>
      <c r="U49" s="766" t="s">
        <v>501</v>
      </c>
      <c r="V49" s="793">
        <v>1</v>
      </c>
      <c r="W49" s="568" t="s">
        <v>171</v>
      </c>
      <c r="X49" s="567" t="s">
        <v>418</v>
      </c>
      <c r="Y49" s="567" t="s">
        <v>212</v>
      </c>
      <c r="Z49" s="310">
        <v>1</v>
      </c>
      <c r="AA49" s="307" t="s">
        <v>171</v>
      </c>
      <c r="AB49" s="307" t="s">
        <v>418</v>
      </c>
      <c r="AC49" s="818" t="s">
        <v>212</v>
      </c>
      <c r="AD49" s="894" t="s">
        <v>501</v>
      </c>
      <c r="AE49" s="991" t="str">
        <f t="shared" si="1"/>
        <v>100% CT DOSSIER</v>
      </c>
      <c r="AF49" s="569">
        <v>1</v>
      </c>
      <c r="AG49" s="568" t="s">
        <v>172</v>
      </c>
      <c r="AH49" s="567" t="s">
        <v>190</v>
      </c>
      <c r="AI49" s="567" t="s">
        <v>211</v>
      </c>
      <c r="AJ49" s="310">
        <v>1</v>
      </c>
      <c r="AK49" s="307" t="s">
        <v>172</v>
      </c>
      <c r="AL49" s="307" t="s">
        <v>190</v>
      </c>
      <c r="AM49" s="489" t="s">
        <v>211</v>
      </c>
      <c r="AN49" s="537" t="s">
        <v>446</v>
      </c>
    </row>
    <row r="50" spans="1:247" s="365" customFormat="1" ht="30.75" customHeight="1" x14ac:dyDescent="0.25">
      <c r="A50" s="345" t="s">
        <v>331</v>
      </c>
      <c r="B50" s="345" t="s">
        <v>207</v>
      </c>
      <c r="C50" s="379" t="s">
        <v>332</v>
      </c>
      <c r="D50" s="462" t="s">
        <v>398</v>
      </c>
      <c r="E50" s="339"/>
      <c r="F50" s="339"/>
      <c r="G50" s="380" t="s">
        <v>72</v>
      </c>
      <c r="H50" s="420"/>
      <c r="I50" s="429">
        <f>+I51+I52</f>
        <v>7</v>
      </c>
      <c r="J50" s="429">
        <f>+J51+J52</f>
        <v>7</v>
      </c>
      <c r="K50" s="498"/>
      <c r="L50" s="382"/>
      <c r="M50" s="612"/>
      <c r="N50" s="658"/>
      <c r="O50" s="661"/>
      <c r="P50" s="660"/>
      <c r="Q50" s="602"/>
      <c r="R50" s="659"/>
      <c r="S50" s="770"/>
      <c r="T50" s="728"/>
      <c r="U50" s="770"/>
      <c r="V50" s="792"/>
      <c r="W50" s="385"/>
      <c r="X50" s="384"/>
      <c r="Y50" s="384"/>
      <c r="Z50" s="384"/>
      <c r="AA50" s="384"/>
      <c r="AB50" s="384"/>
      <c r="AC50" s="819"/>
      <c r="AD50" s="807"/>
      <c r="AE50" s="826"/>
      <c r="AF50" s="384"/>
      <c r="AG50" s="384"/>
      <c r="AH50" s="384"/>
      <c r="AI50" s="384"/>
      <c r="AJ50" s="384"/>
      <c r="AK50" s="384"/>
      <c r="AL50" s="384"/>
      <c r="AM50" s="474"/>
      <c r="AN50" s="539"/>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row>
    <row r="51" spans="1:247" ht="56.25" customHeight="1" x14ac:dyDescent="0.25">
      <c r="A51" s="349"/>
      <c r="B51" s="299" t="s">
        <v>208</v>
      </c>
      <c r="C51" s="321" t="s">
        <v>301</v>
      </c>
      <c r="D51" s="447" t="s">
        <v>291</v>
      </c>
      <c r="E51" s="33" t="s">
        <v>116</v>
      </c>
      <c r="F51" s="33" t="s">
        <v>482</v>
      </c>
      <c r="G51" s="33" t="s">
        <v>481</v>
      </c>
      <c r="H51" s="417"/>
      <c r="I51" s="33" t="s">
        <v>80</v>
      </c>
      <c r="J51" s="33" t="s">
        <v>80</v>
      </c>
      <c r="K51" s="547" t="s">
        <v>428</v>
      </c>
      <c r="L51" s="35">
        <v>21</v>
      </c>
      <c r="M51" s="748">
        <v>5</v>
      </c>
      <c r="N51" s="667">
        <v>24</v>
      </c>
      <c r="O51" s="666"/>
      <c r="P51" s="666"/>
      <c r="Q51" s="837"/>
      <c r="R51" s="837"/>
      <c r="S51" s="700"/>
      <c r="T51" s="888" t="s">
        <v>502</v>
      </c>
      <c r="U51" s="766" t="s">
        <v>503</v>
      </c>
      <c r="V51" s="793">
        <v>1</v>
      </c>
      <c r="W51" s="568" t="s">
        <v>172</v>
      </c>
      <c r="X51" s="567" t="s">
        <v>187</v>
      </c>
      <c r="Y51" s="567" t="s">
        <v>263</v>
      </c>
      <c r="Z51" s="310">
        <v>1</v>
      </c>
      <c r="AA51" s="307" t="s">
        <v>172</v>
      </c>
      <c r="AB51" s="307" t="s">
        <v>187</v>
      </c>
      <c r="AC51" s="818" t="s">
        <v>263</v>
      </c>
      <c r="AD51" s="894" t="s">
        <v>504</v>
      </c>
      <c r="AE51" s="991" t="str">
        <f t="shared" ref="AE51:AE52" si="2">+AD51</f>
        <v xml:space="preserve">100% CT= DM devoir maison en temps libre
plusieurs  jours pour composer
dépôt sujet et copie sur CELENE </v>
      </c>
      <c r="AF51" s="569">
        <v>1</v>
      </c>
      <c r="AG51" s="568" t="s">
        <v>172</v>
      </c>
      <c r="AH51" s="567" t="s">
        <v>187</v>
      </c>
      <c r="AI51" s="567" t="s">
        <v>263</v>
      </c>
      <c r="AJ51" s="310">
        <v>1</v>
      </c>
      <c r="AK51" s="307" t="s">
        <v>172</v>
      </c>
      <c r="AL51" s="307" t="s">
        <v>187</v>
      </c>
      <c r="AM51" s="489" t="s">
        <v>263</v>
      </c>
      <c r="AN51" s="537" t="s">
        <v>447</v>
      </c>
    </row>
    <row r="52" spans="1:247" ht="100.5" customHeight="1" x14ac:dyDescent="0.25">
      <c r="A52" s="349"/>
      <c r="B52" s="322" t="s">
        <v>282</v>
      </c>
      <c r="C52" s="295" t="s">
        <v>111</v>
      </c>
      <c r="D52" s="465" t="s">
        <v>384</v>
      </c>
      <c r="E52" s="228" t="s">
        <v>116</v>
      </c>
      <c r="F52" s="495" t="s">
        <v>386</v>
      </c>
      <c r="G52" s="228" t="s">
        <v>492</v>
      </c>
      <c r="H52" s="421"/>
      <c r="I52" s="228" t="s">
        <v>77</v>
      </c>
      <c r="J52" s="228" t="s">
        <v>77</v>
      </c>
      <c r="K52" s="496" t="s">
        <v>385</v>
      </c>
      <c r="L52" s="496">
        <v>70</v>
      </c>
      <c r="M52" s="747">
        <v>5</v>
      </c>
      <c r="N52" s="891" t="s">
        <v>505</v>
      </c>
      <c r="O52" s="657"/>
      <c r="P52" s="656"/>
      <c r="Q52" s="655"/>
      <c r="R52" s="835"/>
      <c r="S52" s="654"/>
      <c r="T52" s="888" t="s">
        <v>506</v>
      </c>
      <c r="U52" s="766" t="s">
        <v>507</v>
      </c>
      <c r="V52" s="791">
        <v>1</v>
      </c>
      <c r="W52" s="591" t="s">
        <v>171</v>
      </c>
      <c r="X52" s="585" t="s">
        <v>187</v>
      </c>
      <c r="Y52" s="590"/>
      <c r="Z52" s="574">
        <v>1</v>
      </c>
      <c r="AA52" s="586" t="s">
        <v>172</v>
      </c>
      <c r="AB52" s="586" t="s">
        <v>187</v>
      </c>
      <c r="AC52" s="817" t="s">
        <v>192</v>
      </c>
      <c r="AD52" s="894" t="s">
        <v>508</v>
      </c>
      <c r="AE52" s="991" t="str">
        <f t="shared" si="2"/>
        <v xml:space="preserve">100% CT DM dépôt CELENE devoir-PDF </v>
      </c>
      <c r="AF52" s="587">
        <v>1</v>
      </c>
      <c r="AG52" s="585" t="s">
        <v>172</v>
      </c>
      <c r="AH52" s="585" t="s">
        <v>187</v>
      </c>
      <c r="AI52" s="585" t="s">
        <v>192</v>
      </c>
      <c r="AJ52" s="574">
        <v>1</v>
      </c>
      <c r="AK52" s="586" t="s">
        <v>172</v>
      </c>
      <c r="AL52" s="586" t="s">
        <v>187</v>
      </c>
      <c r="AM52" s="586" t="s">
        <v>192</v>
      </c>
      <c r="AN52" s="537" t="s">
        <v>448</v>
      </c>
    </row>
    <row r="53" spans="1:247" s="365" customFormat="1" ht="30.75" customHeight="1" x14ac:dyDescent="0.25">
      <c r="A53" s="455"/>
      <c r="B53" s="455"/>
      <c r="C53" s="476"/>
      <c r="D53" s="458"/>
      <c r="E53" s="463"/>
      <c r="F53" s="457"/>
      <c r="G53" s="457"/>
      <c r="H53" s="457"/>
      <c r="I53" s="458"/>
      <c r="J53" s="478"/>
      <c r="K53" s="505"/>
      <c r="L53" s="336"/>
      <c r="M53" s="746"/>
      <c r="N53" s="653"/>
      <c r="O53" s="834"/>
      <c r="P53" s="834"/>
      <c r="Q53" s="834"/>
      <c r="R53" s="610"/>
      <c r="S53" s="652"/>
      <c r="T53" s="610"/>
      <c r="U53" s="769"/>
      <c r="V53" s="790"/>
      <c r="W53" s="479"/>
      <c r="X53" s="479"/>
      <c r="Y53" s="479"/>
      <c r="Z53" s="479"/>
      <c r="AA53" s="479"/>
      <c r="AB53" s="479"/>
      <c r="AC53" s="834"/>
      <c r="AD53" s="806"/>
      <c r="AE53" s="610"/>
      <c r="AF53" s="479"/>
      <c r="AG53" s="479"/>
      <c r="AH53" s="479"/>
      <c r="AI53" s="479"/>
      <c r="AJ53" s="479"/>
      <c r="AK53" s="479"/>
      <c r="AL53" s="479"/>
      <c r="AM53" s="486"/>
      <c r="AN53" s="54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row>
    <row r="54" spans="1:247" s="365" customFormat="1" ht="23.25" customHeight="1" x14ac:dyDescent="0.25">
      <c r="A54" s="344" t="s">
        <v>329</v>
      </c>
      <c r="B54" s="357" t="s">
        <v>328</v>
      </c>
      <c r="C54" s="358" t="s">
        <v>32</v>
      </c>
      <c r="D54" s="438"/>
      <c r="E54" s="360"/>
      <c r="F54" s="360"/>
      <c r="G54" s="360"/>
      <c r="H54" s="415"/>
      <c r="I54" s="359">
        <v>30</v>
      </c>
      <c r="J54" s="359">
        <v>30</v>
      </c>
      <c r="K54" s="508"/>
      <c r="L54" s="359"/>
      <c r="M54" s="745"/>
      <c r="N54" s="684"/>
      <c r="O54" s="816"/>
      <c r="P54" s="683"/>
      <c r="Q54" s="600"/>
      <c r="R54" s="682"/>
      <c r="S54" s="774"/>
      <c r="T54" s="831"/>
      <c r="U54" s="774"/>
      <c r="V54" s="797"/>
      <c r="W54" s="363"/>
      <c r="X54" s="362"/>
      <c r="Y54" s="362"/>
      <c r="Z54" s="362"/>
      <c r="AA54" s="362"/>
      <c r="AB54" s="362"/>
      <c r="AC54" s="816"/>
      <c r="AD54" s="805"/>
      <c r="AE54" s="825"/>
      <c r="AF54" s="362"/>
      <c r="AG54" s="362"/>
      <c r="AH54" s="362"/>
      <c r="AI54" s="362"/>
      <c r="AJ54" s="362"/>
      <c r="AK54" s="362"/>
      <c r="AL54" s="362"/>
      <c r="AM54" s="484"/>
      <c r="AN54" s="541"/>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c r="HK54" s="364"/>
      <c r="HL54" s="364"/>
      <c r="HM54" s="364"/>
      <c r="HN54" s="364"/>
      <c r="HO54" s="364"/>
      <c r="HP54" s="364"/>
      <c r="HQ54" s="364"/>
      <c r="HR54" s="364"/>
      <c r="HS54" s="364"/>
      <c r="HT54" s="364"/>
      <c r="HU54" s="364"/>
      <c r="HV54" s="364"/>
      <c r="HW54" s="364"/>
      <c r="HX54" s="364"/>
      <c r="HY54" s="364"/>
      <c r="HZ54" s="364"/>
      <c r="IA54" s="364"/>
      <c r="IB54" s="364"/>
      <c r="IC54" s="364"/>
      <c r="ID54" s="364"/>
      <c r="IE54" s="364"/>
      <c r="IF54" s="364"/>
      <c r="IG54" s="364"/>
      <c r="IH54" s="364"/>
      <c r="II54" s="364"/>
      <c r="IJ54" s="364"/>
      <c r="IK54" s="364"/>
      <c r="IL54" s="364"/>
    </row>
    <row r="55" spans="1:247" s="365" customFormat="1" ht="30.75" customHeight="1" x14ac:dyDescent="0.25">
      <c r="A55" s="346"/>
      <c r="B55" s="346"/>
      <c r="C55" s="366" t="s">
        <v>324</v>
      </c>
      <c r="D55" s="439"/>
      <c r="E55" s="338"/>
      <c r="F55" s="338"/>
      <c r="G55" s="338"/>
      <c r="H55" s="416"/>
      <c r="I55" s="338">
        <f>SUM(I56:I61)+I65</f>
        <v>23</v>
      </c>
      <c r="J55" s="338">
        <f>SUM(J56:J61)+J65</f>
        <v>23</v>
      </c>
      <c r="K55" s="439"/>
      <c r="L55" s="338"/>
      <c r="M55" s="609"/>
      <c r="N55" s="804"/>
      <c r="O55" s="681"/>
      <c r="P55" s="681"/>
      <c r="Q55" s="754"/>
      <c r="R55" s="754"/>
      <c r="S55" s="773"/>
      <c r="T55" s="727"/>
      <c r="U55" s="773"/>
      <c r="V55" s="796"/>
      <c r="W55" s="391"/>
      <c r="X55" s="338"/>
      <c r="Y55" s="338"/>
      <c r="Z55" s="338"/>
      <c r="AA55" s="338"/>
      <c r="AB55" s="338"/>
      <c r="AC55" s="609"/>
      <c r="AD55" s="804"/>
      <c r="AE55" s="611"/>
      <c r="AF55" s="338"/>
      <c r="AG55" s="338"/>
      <c r="AH55" s="338"/>
      <c r="AI55" s="338"/>
      <c r="AJ55" s="338"/>
      <c r="AK55" s="338"/>
      <c r="AL55" s="338"/>
      <c r="AM55" s="493"/>
      <c r="AN55" s="542"/>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row>
    <row r="56" spans="1:247" s="431" customFormat="1" ht="40.5" customHeight="1" x14ac:dyDescent="0.25">
      <c r="A56" s="352"/>
      <c r="B56" s="450" t="s">
        <v>279</v>
      </c>
      <c r="C56" s="316" t="s">
        <v>274</v>
      </c>
      <c r="D56" s="317" t="s">
        <v>400</v>
      </c>
      <c r="E56" s="33" t="s">
        <v>29</v>
      </c>
      <c r="F56" s="35" t="s">
        <v>382</v>
      </c>
      <c r="G56" s="35"/>
      <c r="H56" s="422"/>
      <c r="I56" s="35">
        <v>4</v>
      </c>
      <c r="J56" s="35">
        <v>4</v>
      </c>
      <c r="K56" s="518" t="s">
        <v>433</v>
      </c>
      <c r="L56" s="35" t="s">
        <v>78</v>
      </c>
      <c r="M56" s="744">
        <v>18</v>
      </c>
      <c r="N56" s="667">
        <v>15</v>
      </c>
      <c r="O56" s="666"/>
      <c r="P56" s="666">
        <v>15</v>
      </c>
      <c r="Q56" s="837"/>
      <c r="R56" s="837"/>
      <c r="S56" s="700"/>
      <c r="T56" s="888" t="s">
        <v>212</v>
      </c>
      <c r="U56" s="766" t="s">
        <v>501</v>
      </c>
      <c r="V56" s="793" t="s">
        <v>226</v>
      </c>
      <c r="W56" s="568" t="s">
        <v>188</v>
      </c>
      <c r="X56" s="567" t="s">
        <v>187</v>
      </c>
      <c r="Y56" s="567" t="s">
        <v>192</v>
      </c>
      <c r="Z56" s="310">
        <v>1</v>
      </c>
      <c r="AA56" s="307" t="s">
        <v>172</v>
      </c>
      <c r="AB56" s="307" t="s">
        <v>187</v>
      </c>
      <c r="AC56" s="818" t="s">
        <v>192</v>
      </c>
      <c r="AD56" s="894" t="s">
        <v>501</v>
      </c>
      <c r="AE56" s="991" t="str">
        <f t="shared" ref="AE56:AE60" si="3">+AD56</f>
        <v>100% CT DOSSIER</v>
      </c>
      <c r="AF56" s="569">
        <v>1</v>
      </c>
      <c r="AG56" s="568" t="s">
        <v>172</v>
      </c>
      <c r="AH56" s="567" t="s">
        <v>187</v>
      </c>
      <c r="AI56" s="567" t="s">
        <v>192</v>
      </c>
      <c r="AJ56" s="310">
        <v>1</v>
      </c>
      <c r="AK56" s="307" t="s">
        <v>172</v>
      </c>
      <c r="AL56" s="307" t="s">
        <v>187</v>
      </c>
      <c r="AM56" s="489" t="s">
        <v>192</v>
      </c>
      <c r="AN56" s="537" t="s">
        <v>450</v>
      </c>
      <c r="AO56" s="430"/>
      <c r="AP56" s="430"/>
      <c r="AQ56" s="430"/>
      <c r="AR56" s="430"/>
      <c r="AS56" s="430"/>
      <c r="AT56" s="430"/>
      <c r="AU56" s="430"/>
      <c r="AV56" s="430"/>
      <c r="AW56" s="430"/>
      <c r="AX56" s="430"/>
      <c r="AY56" s="430"/>
      <c r="AZ56" s="430"/>
      <c r="BA56" s="430"/>
      <c r="BB56" s="430"/>
      <c r="BC56" s="430"/>
      <c r="BD56" s="430"/>
      <c r="BE56" s="430"/>
      <c r="BF56" s="430"/>
      <c r="BG56" s="430"/>
      <c r="BH56" s="430"/>
      <c r="BI56" s="430"/>
      <c r="BJ56" s="430"/>
      <c r="BK56" s="430"/>
      <c r="BL56" s="430"/>
      <c r="BM56" s="430"/>
      <c r="BN56" s="430"/>
      <c r="BO56" s="430"/>
      <c r="BP56" s="430"/>
      <c r="BQ56" s="430"/>
      <c r="BR56" s="430"/>
      <c r="BS56" s="430"/>
      <c r="BT56" s="430"/>
      <c r="BU56" s="430"/>
      <c r="BV56" s="430"/>
      <c r="BW56" s="430"/>
      <c r="BX56" s="430"/>
      <c r="BY56" s="430"/>
      <c r="BZ56" s="430"/>
      <c r="CA56" s="430"/>
      <c r="CB56" s="430"/>
      <c r="CC56" s="430"/>
      <c r="CD56" s="430"/>
      <c r="CE56" s="430"/>
      <c r="CF56" s="430"/>
      <c r="CG56" s="430"/>
      <c r="CH56" s="430"/>
      <c r="CI56" s="430"/>
      <c r="CJ56" s="430"/>
      <c r="CK56" s="430"/>
      <c r="CL56" s="430"/>
      <c r="CM56" s="430"/>
      <c r="CN56" s="430"/>
      <c r="CO56" s="430"/>
      <c r="CP56" s="430"/>
      <c r="CQ56" s="430"/>
      <c r="CR56" s="430"/>
      <c r="CS56" s="430"/>
      <c r="CT56" s="430"/>
      <c r="CU56" s="430"/>
      <c r="CV56" s="430"/>
      <c r="CW56" s="430"/>
      <c r="CX56" s="430"/>
      <c r="CY56" s="430"/>
      <c r="CZ56" s="430"/>
      <c r="DA56" s="430"/>
      <c r="DB56" s="430"/>
      <c r="DC56" s="430"/>
      <c r="DD56" s="430"/>
      <c r="DE56" s="430"/>
      <c r="DF56" s="430"/>
      <c r="DG56" s="430"/>
      <c r="DH56" s="430"/>
      <c r="DI56" s="430"/>
      <c r="DJ56" s="430"/>
      <c r="DK56" s="430"/>
      <c r="DL56" s="430"/>
      <c r="DM56" s="430"/>
      <c r="DN56" s="430"/>
      <c r="DO56" s="430"/>
      <c r="DP56" s="430"/>
      <c r="DQ56" s="430"/>
      <c r="DR56" s="430"/>
      <c r="DS56" s="430"/>
      <c r="DT56" s="430"/>
      <c r="DU56" s="430"/>
      <c r="DV56" s="430"/>
      <c r="DW56" s="430"/>
      <c r="DX56" s="430"/>
      <c r="DY56" s="430"/>
      <c r="DZ56" s="430"/>
      <c r="EA56" s="430"/>
      <c r="EB56" s="430"/>
      <c r="EC56" s="430"/>
      <c r="ED56" s="430"/>
      <c r="EE56" s="430"/>
      <c r="EF56" s="430"/>
      <c r="EG56" s="430"/>
      <c r="EH56" s="430"/>
      <c r="EI56" s="430"/>
      <c r="EJ56" s="430"/>
      <c r="EK56" s="430"/>
      <c r="EL56" s="430"/>
      <c r="EM56" s="430"/>
      <c r="EN56" s="430"/>
      <c r="EO56" s="430"/>
      <c r="EP56" s="430"/>
      <c r="EQ56" s="430"/>
      <c r="ER56" s="430"/>
      <c r="ES56" s="430"/>
      <c r="ET56" s="430"/>
      <c r="EU56" s="430"/>
      <c r="EV56" s="430"/>
      <c r="EW56" s="430"/>
      <c r="EX56" s="430"/>
      <c r="EY56" s="430"/>
      <c r="EZ56" s="430"/>
      <c r="FA56" s="430"/>
      <c r="FB56" s="430"/>
      <c r="FC56" s="430"/>
      <c r="FD56" s="430"/>
      <c r="FE56" s="430"/>
      <c r="FF56" s="430"/>
      <c r="FG56" s="430"/>
      <c r="FH56" s="430"/>
      <c r="FI56" s="430"/>
      <c r="FJ56" s="430"/>
      <c r="FK56" s="430"/>
      <c r="FL56" s="430"/>
      <c r="FM56" s="430"/>
      <c r="FN56" s="430"/>
      <c r="FO56" s="430"/>
      <c r="FP56" s="430"/>
      <c r="FQ56" s="430"/>
      <c r="FR56" s="430"/>
      <c r="FS56" s="430"/>
      <c r="FT56" s="430"/>
      <c r="FU56" s="430"/>
      <c r="FV56" s="430"/>
      <c r="FW56" s="430"/>
      <c r="FX56" s="430"/>
      <c r="FY56" s="430"/>
      <c r="FZ56" s="430"/>
      <c r="GA56" s="430"/>
      <c r="GB56" s="430"/>
      <c r="GC56" s="430"/>
      <c r="GD56" s="430"/>
      <c r="GE56" s="430"/>
      <c r="GF56" s="430"/>
      <c r="GG56" s="430"/>
      <c r="GH56" s="430"/>
      <c r="GI56" s="430"/>
      <c r="GJ56" s="430"/>
      <c r="GK56" s="430"/>
      <c r="GL56" s="430"/>
      <c r="GM56" s="430"/>
      <c r="GN56" s="430"/>
      <c r="GO56" s="430"/>
      <c r="GP56" s="430"/>
      <c r="GQ56" s="430"/>
      <c r="GR56" s="430"/>
      <c r="GS56" s="430"/>
      <c r="GT56" s="430"/>
      <c r="GU56" s="430"/>
      <c r="GV56" s="430"/>
      <c r="GW56" s="430"/>
      <c r="GX56" s="430"/>
      <c r="GY56" s="430"/>
      <c r="GZ56" s="430"/>
      <c r="HA56" s="430"/>
      <c r="HB56" s="430"/>
      <c r="HC56" s="430"/>
      <c r="HD56" s="430"/>
      <c r="HE56" s="430"/>
      <c r="HF56" s="430"/>
      <c r="HG56" s="430"/>
      <c r="HH56" s="430"/>
      <c r="HI56" s="430"/>
      <c r="HJ56" s="430"/>
      <c r="HK56" s="430"/>
      <c r="HL56" s="430"/>
      <c r="HM56" s="430"/>
      <c r="HN56" s="430"/>
      <c r="HO56" s="430"/>
      <c r="HP56" s="430"/>
      <c r="HQ56" s="430"/>
      <c r="HR56" s="430"/>
      <c r="HS56" s="430"/>
    </row>
    <row r="57" spans="1:247" s="431" customFormat="1" ht="40.5" customHeight="1" x14ac:dyDescent="0.25">
      <c r="A57" s="352"/>
      <c r="B57" s="450" t="s">
        <v>214</v>
      </c>
      <c r="C57" s="316" t="s">
        <v>112</v>
      </c>
      <c r="D57" s="317" t="s">
        <v>401</v>
      </c>
      <c r="E57" s="33" t="s">
        <v>29</v>
      </c>
      <c r="F57" s="35"/>
      <c r="G57" s="35" t="s">
        <v>73</v>
      </c>
      <c r="H57" s="422"/>
      <c r="I57" s="35">
        <v>4</v>
      </c>
      <c r="J57" s="35">
        <v>4</v>
      </c>
      <c r="K57" s="518" t="s">
        <v>426</v>
      </c>
      <c r="L57" s="35" t="s">
        <v>78</v>
      </c>
      <c r="M57" s="744">
        <v>23</v>
      </c>
      <c r="N57" s="667">
        <v>15</v>
      </c>
      <c r="O57" s="666"/>
      <c r="P57" s="666">
        <v>15</v>
      </c>
      <c r="Q57" s="837"/>
      <c r="R57" s="837"/>
      <c r="S57" s="700"/>
      <c r="T57" s="888" t="s">
        <v>212</v>
      </c>
      <c r="U57" s="766" t="s">
        <v>501</v>
      </c>
      <c r="V57" s="793" t="s">
        <v>227</v>
      </c>
      <c r="W57" s="568" t="s">
        <v>188</v>
      </c>
      <c r="X57" s="567" t="s">
        <v>187</v>
      </c>
      <c r="Y57" s="567" t="s">
        <v>195</v>
      </c>
      <c r="Z57" s="310">
        <v>1</v>
      </c>
      <c r="AA57" s="307" t="s">
        <v>172</v>
      </c>
      <c r="AB57" s="307" t="s">
        <v>187</v>
      </c>
      <c r="AC57" s="818" t="s">
        <v>195</v>
      </c>
      <c r="AD57" s="894" t="s">
        <v>501</v>
      </c>
      <c r="AE57" s="991" t="str">
        <f t="shared" si="3"/>
        <v>100% CT DOSSIER</v>
      </c>
      <c r="AF57" s="569">
        <v>1</v>
      </c>
      <c r="AG57" s="568" t="s">
        <v>172</v>
      </c>
      <c r="AH57" s="567" t="s">
        <v>190</v>
      </c>
      <c r="AI57" s="567" t="s">
        <v>211</v>
      </c>
      <c r="AJ57" s="310">
        <v>1</v>
      </c>
      <c r="AK57" s="307" t="s">
        <v>172</v>
      </c>
      <c r="AL57" s="307" t="s">
        <v>190</v>
      </c>
      <c r="AM57" s="489" t="s">
        <v>211</v>
      </c>
      <c r="AN57" s="537" t="s">
        <v>451</v>
      </c>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430"/>
      <c r="BR57" s="430"/>
      <c r="BS57" s="430"/>
      <c r="BT57" s="430"/>
      <c r="BU57" s="430"/>
      <c r="BV57" s="430"/>
      <c r="BW57" s="430"/>
      <c r="BX57" s="430"/>
      <c r="BY57" s="430"/>
      <c r="BZ57" s="430"/>
      <c r="CA57" s="430"/>
      <c r="CB57" s="430"/>
      <c r="CC57" s="430"/>
      <c r="CD57" s="430"/>
      <c r="CE57" s="430"/>
      <c r="CF57" s="430"/>
      <c r="CG57" s="430"/>
      <c r="CH57" s="430"/>
      <c r="CI57" s="430"/>
      <c r="CJ57" s="430"/>
      <c r="CK57" s="430"/>
      <c r="CL57" s="430"/>
      <c r="CM57" s="430"/>
      <c r="CN57" s="430"/>
      <c r="CO57" s="430"/>
      <c r="CP57" s="430"/>
      <c r="CQ57" s="430"/>
      <c r="CR57" s="430"/>
      <c r="CS57" s="430"/>
      <c r="CT57" s="430"/>
      <c r="CU57" s="430"/>
      <c r="CV57" s="430"/>
      <c r="CW57" s="430"/>
      <c r="CX57" s="430"/>
      <c r="CY57" s="430"/>
      <c r="CZ57" s="430"/>
      <c r="DA57" s="430"/>
      <c r="DB57" s="430"/>
      <c r="DC57" s="430"/>
      <c r="DD57" s="430"/>
      <c r="DE57" s="430"/>
      <c r="DF57" s="430"/>
      <c r="DG57" s="430"/>
      <c r="DH57" s="430"/>
      <c r="DI57" s="430"/>
      <c r="DJ57" s="430"/>
      <c r="DK57" s="430"/>
      <c r="DL57" s="430"/>
      <c r="DM57" s="430"/>
      <c r="DN57" s="430"/>
      <c r="DO57" s="430"/>
      <c r="DP57" s="430"/>
      <c r="DQ57" s="430"/>
      <c r="DR57" s="430"/>
      <c r="DS57" s="430"/>
      <c r="DT57" s="430"/>
      <c r="DU57" s="430"/>
      <c r="DV57" s="430"/>
      <c r="DW57" s="430"/>
      <c r="DX57" s="430"/>
      <c r="DY57" s="430"/>
      <c r="DZ57" s="430"/>
      <c r="EA57" s="430"/>
      <c r="EB57" s="430"/>
      <c r="EC57" s="430"/>
      <c r="ED57" s="430"/>
      <c r="EE57" s="430"/>
      <c r="EF57" s="430"/>
      <c r="EG57" s="430"/>
      <c r="EH57" s="430"/>
      <c r="EI57" s="430"/>
      <c r="EJ57" s="430"/>
      <c r="EK57" s="430"/>
      <c r="EL57" s="430"/>
      <c r="EM57" s="430"/>
      <c r="EN57" s="430"/>
      <c r="EO57" s="430"/>
      <c r="EP57" s="430"/>
      <c r="EQ57" s="430"/>
      <c r="ER57" s="430"/>
      <c r="ES57" s="430"/>
      <c r="ET57" s="430"/>
      <c r="EU57" s="430"/>
      <c r="EV57" s="430"/>
      <c r="EW57" s="430"/>
      <c r="EX57" s="430"/>
      <c r="EY57" s="430"/>
      <c r="EZ57" s="430"/>
      <c r="FA57" s="430"/>
      <c r="FB57" s="430"/>
      <c r="FC57" s="430"/>
      <c r="FD57" s="430"/>
      <c r="FE57" s="430"/>
      <c r="FF57" s="430"/>
      <c r="FG57" s="430"/>
      <c r="FH57" s="430"/>
      <c r="FI57" s="430"/>
      <c r="FJ57" s="430"/>
      <c r="FK57" s="430"/>
      <c r="FL57" s="430"/>
      <c r="FM57" s="430"/>
      <c r="FN57" s="430"/>
      <c r="FO57" s="430"/>
      <c r="FP57" s="430"/>
      <c r="FQ57" s="430"/>
      <c r="FR57" s="430"/>
      <c r="FS57" s="430"/>
      <c r="FT57" s="430"/>
      <c r="FU57" s="430"/>
      <c r="FV57" s="430"/>
      <c r="FW57" s="430"/>
      <c r="FX57" s="430"/>
      <c r="FY57" s="430"/>
      <c r="FZ57" s="430"/>
      <c r="GA57" s="430"/>
      <c r="GB57" s="430"/>
      <c r="GC57" s="430"/>
      <c r="GD57" s="430"/>
      <c r="GE57" s="430"/>
      <c r="GF57" s="430"/>
      <c r="GG57" s="430"/>
      <c r="GH57" s="430"/>
      <c r="GI57" s="430"/>
      <c r="GJ57" s="430"/>
      <c r="GK57" s="430"/>
      <c r="GL57" s="430"/>
      <c r="GM57" s="430"/>
      <c r="GN57" s="430"/>
      <c r="GO57" s="430"/>
      <c r="GP57" s="430"/>
      <c r="GQ57" s="430"/>
      <c r="GR57" s="430"/>
      <c r="GS57" s="430"/>
      <c r="GT57" s="430"/>
      <c r="GU57" s="430"/>
      <c r="GV57" s="430"/>
      <c r="GW57" s="430"/>
      <c r="GX57" s="430"/>
      <c r="GY57" s="430"/>
      <c r="GZ57" s="430"/>
      <c r="HA57" s="430"/>
      <c r="HB57" s="430"/>
      <c r="HC57" s="430"/>
      <c r="HD57" s="430"/>
      <c r="HE57" s="430"/>
      <c r="HF57" s="430"/>
      <c r="HG57" s="430"/>
      <c r="HH57" s="430"/>
      <c r="HI57" s="430"/>
      <c r="HJ57" s="430"/>
      <c r="HK57" s="430"/>
      <c r="HL57" s="430"/>
      <c r="HM57" s="430"/>
      <c r="HN57" s="430"/>
      <c r="HO57" s="430"/>
      <c r="HP57" s="430"/>
      <c r="HQ57" s="430"/>
      <c r="HR57" s="430"/>
      <c r="HS57" s="430"/>
    </row>
    <row r="58" spans="1:247" s="431" customFormat="1" ht="40.5" customHeight="1" x14ac:dyDescent="0.25">
      <c r="A58" s="449"/>
      <c r="B58" s="450" t="s">
        <v>215</v>
      </c>
      <c r="C58" s="316" t="s">
        <v>113</v>
      </c>
      <c r="D58" s="317" t="s">
        <v>402</v>
      </c>
      <c r="E58" s="33" t="s">
        <v>29</v>
      </c>
      <c r="F58" s="35"/>
      <c r="G58" s="33" t="s">
        <v>73</v>
      </c>
      <c r="H58" s="417"/>
      <c r="I58" s="33">
        <v>4</v>
      </c>
      <c r="J58" s="33">
        <v>4</v>
      </c>
      <c r="K58" s="518" t="s">
        <v>434</v>
      </c>
      <c r="L58" s="33" t="s">
        <v>78</v>
      </c>
      <c r="M58" s="744">
        <v>17</v>
      </c>
      <c r="N58" s="667">
        <v>15</v>
      </c>
      <c r="O58" s="666"/>
      <c r="P58" s="666">
        <v>15</v>
      </c>
      <c r="Q58" s="837"/>
      <c r="R58" s="837"/>
      <c r="S58" s="700"/>
      <c r="T58" s="888" t="s">
        <v>212</v>
      </c>
      <c r="U58" s="766" t="s">
        <v>501</v>
      </c>
      <c r="V58" s="793" t="s">
        <v>228</v>
      </c>
      <c r="W58" s="568" t="s">
        <v>188</v>
      </c>
      <c r="X58" s="567" t="s">
        <v>187</v>
      </c>
      <c r="Y58" s="567" t="s">
        <v>195</v>
      </c>
      <c r="Z58" s="310">
        <v>1</v>
      </c>
      <c r="AA58" s="307" t="s">
        <v>172</v>
      </c>
      <c r="AB58" s="307" t="s">
        <v>187</v>
      </c>
      <c r="AC58" s="818" t="s">
        <v>195</v>
      </c>
      <c r="AD58" s="894" t="s">
        <v>501</v>
      </c>
      <c r="AE58" s="991" t="str">
        <f t="shared" si="3"/>
        <v>100% CT DOSSIER</v>
      </c>
      <c r="AF58" s="569">
        <v>1</v>
      </c>
      <c r="AG58" s="568" t="s">
        <v>172</v>
      </c>
      <c r="AH58" s="567" t="s">
        <v>190</v>
      </c>
      <c r="AI58" s="567" t="s">
        <v>191</v>
      </c>
      <c r="AJ58" s="310">
        <v>1</v>
      </c>
      <c r="AK58" s="307" t="s">
        <v>172</v>
      </c>
      <c r="AL58" s="307" t="s">
        <v>190</v>
      </c>
      <c r="AM58" s="489" t="s">
        <v>191</v>
      </c>
      <c r="AN58" s="537" t="s">
        <v>458</v>
      </c>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0"/>
      <c r="CO58" s="430"/>
      <c r="CP58" s="430"/>
      <c r="CQ58" s="430"/>
      <c r="CR58" s="430"/>
      <c r="CS58" s="430"/>
      <c r="CT58" s="430"/>
      <c r="CU58" s="430"/>
      <c r="CV58" s="430"/>
      <c r="CW58" s="430"/>
      <c r="CX58" s="430"/>
      <c r="CY58" s="430"/>
      <c r="CZ58" s="430"/>
      <c r="DA58" s="430"/>
      <c r="DB58" s="430"/>
      <c r="DC58" s="430"/>
      <c r="DD58" s="430"/>
      <c r="DE58" s="430"/>
      <c r="DF58" s="430"/>
      <c r="DG58" s="430"/>
      <c r="DH58" s="430"/>
      <c r="DI58" s="430"/>
      <c r="DJ58" s="430"/>
      <c r="DK58" s="430"/>
      <c r="DL58" s="430"/>
      <c r="DM58" s="430"/>
      <c r="DN58" s="430"/>
      <c r="DO58" s="430"/>
      <c r="DP58" s="430"/>
      <c r="DQ58" s="430"/>
      <c r="DR58" s="430"/>
      <c r="DS58" s="430"/>
      <c r="DT58" s="430"/>
      <c r="DU58" s="430"/>
      <c r="DV58" s="430"/>
      <c r="DW58" s="430"/>
      <c r="DX58" s="430"/>
      <c r="DY58" s="430"/>
      <c r="DZ58" s="430"/>
      <c r="EA58" s="430"/>
      <c r="EB58" s="430"/>
      <c r="EC58" s="430"/>
      <c r="ED58" s="430"/>
      <c r="EE58" s="430"/>
      <c r="EF58" s="430"/>
      <c r="EG58" s="430"/>
      <c r="EH58" s="430"/>
      <c r="EI58" s="430"/>
      <c r="EJ58" s="430"/>
      <c r="EK58" s="430"/>
      <c r="EL58" s="430"/>
      <c r="EM58" s="430"/>
      <c r="EN58" s="430"/>
      <c r="EO58" s="430"/>
      <c r="EP58" s="430"/>
      <c r="EQ58" s="430"/>
      <c r="ER58" s="430"/>
      <c r="ES58" s="430"/>
      <c r="ET58" s="430"/>
      <c r="EU58" s="430"/>
      <c r="EV58" s="430"/>
      <c r="EW58" s="430"/>
      <c r="EX58" s="430"/>
      <c r="EY58" s="430"/>
      <c r="EZ58" s="430"/>
      <c r="FA58" s="430"/>
      <c r="FB58" s="430"/>
      <c r="FC58" s="430"/>
      <c r="FD58" s="430"/>
      <c r="FE58" s="430"/>
      <c r="FF58" s="430"/>
      <c r="FG58" s="430"/>
      <c r="FH58" s="430"/>
      <c r="FI58" s="430"/>
      <c r="FJ58" s="430"/>
      <c r="FK58" s="430"/>
      <c r="FL58" s="430"/>
      <c r="FM58" s="430"/>
      <c r="FN58" s="430"/>
      <c r="FO58" s="430"/>
      <c r="FP58" s="430"/>
      <c r="FQ58" s="430"/>
      <c r="FR58" s="430"/>
      <c r="FS58" s="430"/>
      <c r="FT58" s="430"/>
      <c r="FU58" s="430"/>
      <c r="FV58" s="430"/>
      <c r="FW58" s="430"/>
      <c r="FX58" s="430"/>
      <c r="FY58" s="430"/>
      <c r="FZ58" s="430"/>
      <c r="GA58" s="430"/>
      <c r="GB58" s="430"/>
      <c r="GC58" s="430"/>
      <c r="GD58" s="430"/>
      <c r="GE58" s="430"/>
      <c r="GF58" s="430"/>
      <c r="GG58" s="430"/>
      <c r="GH58" s="430"/>
      <c r="GI58" s="430"/>
      <c r="GJ58" s="430"/>
      <c r="GK58" s="430"/>
      <c r="GL58" s="430"/>
      <c r="GM58" s="430"/>
      <c r="GN58" s="430"/>
      <c r="GO58" s="430"/>
      <c r="GP58" s="430"/>
      <c r="GQ58" s="430"/>
      <c r="GR58" s="430"/>
      <c r="GS58" s="430"/>
      <c r="GT58" s="430"/>
      <c r="GU58" s="430"/>
      <c r="GV58" s="430"/>
      <c r="GW58" s="430"/>
      <c r="GX58" s="430"/>
      <c r="GY58" s="430"/>
      <c r="GZ58" s="430"/>
      <c r="HA58" s="430"/>
      <c r="HB58" s="430"/>
      <c r="HC58" s="430"/>
      <c r="HD58" s="430"/>
      <c r="HE58" s="430"/>
      <c r="HF58" s="430"/>
      <c r="HG58" s="430"/>
      <c r="HH58" s="430"/>
      <c r="HI58" s="430"/>
      <c r="HJ58" s="430"/>
      <c r="HK58" s="430"/>
      <c r="HL58" s="430"/>
      <c r="HM58" s="430"/>
      <c r="HN58" s="430"/>
      <c r="HO58" s="430"/>
      <c r="HP58" s="430"/>
      <c r="HQ58" s="430"/>
      <c r="HR58" s="430"/>
      <c r="HS58" s="430"/>
    </row>
    <row r="59" spans="1:247" s="431" customFormat="1" ht="39.75" customHeight="1" x14ac:dyDescent="0.25">
      <c r="A59" s="449"/>
      <c r="B59" s="450" t="s">
        <v>275</v>
      </c>
      <c r="C59" s="316" t="s">
        <v>276</v>
      </c>
      <c r="D59" s="317"/>
      <c r="E59" s="33" t="s">
        <v>29</v>
      </c>
      <c r="F59" s="35"/>
      <c r="G59" s="33" t="s">
        <v>73</v>
      </c>
      <c r="H59" s="417"/>
      <c r="I59" s="33">
        <v>4</v>
      </c>
      <c r="J59" s="33">
        <v>4</v>
      </c>
      <c r="K59" s="518" t="s">
        <v>424</v>
      </c>
      <c r="L59" s="33" t="s">
        <v>78</v>
      </c>
      <c r="M59" s="744">
        <v>18</v>
      </c>
      <c r="N59" s="667">
        <v>15</v>
      </c>
      <c r="O59" s="666"/>
      <c r="P59" s="666">
        <v>15</v>
      </c>
      <c r="Q59" s="837"/>
      <c r="R59" s="837"/>
      <c r="S59" s="700"/>
      <c r="T59" s="888" t="s">
        <v>212</v>
      </c>
      <c r="U59" s="766" t="s">
        <v>501</v>
      </c>
      <c r="V59" s="793" t="s">
        <v>227</v>
      </c>
      <c r="W59" s="568" t="s">
        <v>188</v>
      </c>
      <c r="X59" s="567" t="s">
        <v>187</v>
      </c>
      <c r="Y59" s="567" t="s">
        <v>194</v>
      </c>
      <c r="Z59" s="310">
        <v>1</v>
      </c>
      <c r="AA59" s="307" t="s">
        <v>172</v>
      </c>
      <c r="AB59" s="307" t="s">
        <v>187</v>
      </c>
      <c r="AC59" s="818" t="s">
        <v>195</v>
      </c>
      <c r="AD59" s="894" t="s">
        <v>501</v>
      </c>
      <c r="AE59" s="991" t="str">
        <f t="shared" si="3"/>
        <v>100% CT DOSSIER</v>
      </c>
      <c r="AF59" s="569">
        <v>1</v>
      </c>
      <c r="AG59" s="568" t="s">
        <v>172</v>
      </c>
      <c r="AH59" s="567" t="s">
        <v>187</v>
      </c>
      <c r="AI59" s="567" t="s">
        <v>192</v>
      </c>
      <c r="AJ59" s="310">
        <v>1</v>
      </c>
      <c r="AK59" s="307" t="s">
        <v>172</v>
      </c>
      <c r="AL59" s="307" t="s">
        <v>187</v>
      </c>
      <c r="AM59" s="489" t="s">
        <v>192</v>
      </c>
      <c r="AN59" s="537" t="s">
        <v>452</v>
      </c>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0"/>
      <c r="BR59" s="430"/>
      <c r="BS59" s="430"/>
      <c r="BT59" s="430"/>
      <c r="BU59" s="430"/>
      <c r="BV59" s="430"/>
      <c r="BW59" s="430"/>
      <c r="BX59" s="430"/>
      <c r="BY59" s="430"/>
      <c r="BZ59" s="430"/>
      <c r="CA59" s="430"/>
      <c r="CB59" s="430"/>
      <c r="CC59" s="430"/>
      <c r="CD59" s="430"/>
      <c r="CE59" s="430"/>
      <c r="CF59" s="430"/>
      <c r="CG59" s="430"/>
      <c r="CH59" s="430"/>
      <c r="CI59" s="430"/>
      <c r="CJ59" s="430"/>
      <c r="CK59" s="430"/>
      <c r="CL59" s="430"/>
      <c r="CM59" s="430"/>
      <c r="CN59" s="430"/>
      <c r="CO59" s="430"/>
      <c r="CP59" s="430"/>
      <c r="CQ59" s="430"/>
      <c r="CR59" s="430"/>
      <c r="CS59" s="430"/>
      <c r="CT59" s="430"/>
      <c r="CU59" s="430"/>
      <c r="CV59" s="430"/>
      <c r="CW59" s="430"/>
      <c r="CX59" s="430"/>
      <c r="CY59" s="430"/>
      <c r="CZ59" s="430"/>
      <c r="DA59" s="430"/>
      <c r="DB59" s="430"/>
      <c r="DC59" s="430"/>
      <c r="DD59" s="430"/>
      <c r="DE59" s="430"/>
      <c r="DF59" s="430"/>
      <c r="DG59" s="430"/>
      <c r="DH59" s="430"/>
      <c r="DI59" s="430"/>
      <c r="DJ59" s="430"/>
      <c r="DK59" s="430"/>
      <c r="DL59" s="430"/>
      <c r="DM59" s="430"/>
      <c r="DN59" s="430"/>
      <c r="DO59" s="430"/>
      <c r="DP59" s="430"/>
      <c r="DQ59" s="430"/>
      <c r="DR59" s="430"/>
      <c r="DS59" s="430"/>
      <c r="DT59" s="430"/>
      <c r="DU59" s="430"/>
      <c r="DV59" s="430"/>
      <c r="DW59" s="430"/>
      <c r="DX59" s="430"/>
      <c r="DY59" s="430"/>
      <c r="DZ59" s="430"/>
      <c r="EA59" s="430"/>
      <c r="EB59" s="430"/>
      <c r="EC59" s="430"/>
      <c r="ED59" s="430"/>
      <c r="EE59" s="430"/>
      <c r="EF59" s="430"/>
      <c r="EG59" s="430"/>
      <c r="EH59" s="430"/>
      <c r="EI59" s="430"/>
      <c r="EJ59" s="430"/>
      <c r="EK59" s="430"/>
      <c r="EL59" s="430"/>
      <c r="EM59" s="430"/>
      <c r="EN59" s="430"/>
      <c r="EO59" s="430"/>
      <c r="EP59" s="430"/>
      <c r="EQ59" s="430"/>
      <c r="ER59" s="430"/>
      <c r="ES59" s="430"/>
      <c r="ET59" s="430"/>
      <c r="EU59" s="430"/>
      <c r="EV59" s="430"/>
      <c r="EW59" s="430"/>
      <c r="EX59" s="430"/>
      <c r="EY59" s="430"/>
      <c r="EZ59" s="430"/>
      <c r="FA59" s="430"/>
      <c r="FB59" s="430"/>
      <c r="FC59" s="430"/>
      <c r="FD59" s="430"/>
      <c r="FE59" s="430"/>
      <c r="FF59" s="430"/>
      <c r="FG59" s="430"/>
      <c r="FH59" s="430"/>
      <c r="FI59" s="430"/>
      <c r="FJ59" s="430"/>
      <c r="FK59" s="430"/>
      <c r="FL59" s="430"/>
      <c r="FM59" s="430"/>
      <c r="FN59" s="430"/>
      <c r="FO59" s="430"/>
      <c r="FP59" s="430"/>
      <c r="FQ59" s="430"/>
      <c r="FR59" s="430"/>
      <c r="FS59" s="430"/>
      <c r="FT59" s="430"/>
      <c r="FU59" s="430"/>
      <c r="FV59" s="430"/>
      <c r="FW59" s="430"/>
      <c r="FX59" s="430"/>
      <c r="FY59" s="430"/>
      <c r="FZ59" s="430"/>
      <c r="GA59" s="430"/>
      <c r="GB59" s="430"/>
      <c r="GC59" s="430"/>
      <c r="GD59" s="430"/>
      <c r="GE59" s="430"/>
      <c r="GF59" s="430"/>
      <c r="GG59" s="430"/>
      <c r="GH59" s="430"/>
      <c r="GI59" s="430"/>
      <c r="GJ59" s="430"/>
      <c r="GK59" s="430"/>
      <c r="GL59" s="430"/>
      <c r="GM59" s="430"/>
      <c r="GN59" s="430"/>
      <c r="GO59" s="430"/>
      <c r="GP59" s="430"/>
      <c r="GQ59" s="430"/>
      <c r="GR59" s="430"/>
      <c r="GS59" s="430"/>
      <c r="GT59" s="430"/>
      <c r="GU59" s="430"/>
      <c r="GV59" s="430"/>
      <c r="GW59" s="430"/>
      <c r="GX59" s="430"/>
      <c r="GY59" s="430"/>
      <c r="GZ59" s="430"/>
      <c r="HA59" s="430"/>
      <c r="HB59" s="430"/>
      <c r="HC59" s="430"/>
      <c r="HD59" s="430"/>
      <c r="HE59" s="430"/>
      <c r="HF59" s="430"/>
      <c r="HG59" s="430"/>
      <c r="HH59" s="430"/>
      <c r="HI59" s="430"/>
      <c r="HJ59" s="430"/>
      <c r="HK59" s="430"/>
      <c r="HL59" s="430"/>
      <c r="HM59" s="430"/>
      <c r="HN59" s="430"/>
      <c r="HO59" s="430"/>
      <c r="HP59" s="430"/>
      <c r="HQ59" s="430"/>
      <c r="HR59" s="430"/>
      <c r="HS59" s="430"/>
    </row>
    <row r="60" spans="1:247" s="431" customFormat="1" ht="24.75" customHeight="1" x14ac:dyDescent="0.25">
      <c r="A60" s="449"/>
      <c r="B60" s="317" t="s">
        <v>216</v>
      </c>
      <c r="C60" s="316" t="s">
        <v>297</v>
      </c>
      <c r="D60" s="317"/>
      <c r="E60" s="33" t="s">
        <v>29</v>
      </c>
      <c r="F60" s="33"/>
      <c r="G60" s="33" t="s">
        <v>73</v>
      </c>
      <c r="H60" s="417"/>
      <c r="I60" s="33">
        <v>3</v>
      </c>
      <c r="J60" s="33">
        <v>3</v>
      </c>
      <c r="K60" s="518" t="s">
        <v>435</v>
      </c>
      <c r="L60" s="35" t="s">
        <v>78</v>
      </c>
      <c r="M60" s="744">
        <v>23</v>
      </c>
      <c r="N60" s="667"/>
      <c r="O60" s="666"/>
      <c r="P60" s="666">
        <v>24</v>
      </c>
      <c r="Q60" s="837"/>
      <c r="R60" s="837"/>
      <c r="S60" s="700"/>
      <c r="T60" s="888" t="s">
        <v>212</v>
      </c>
      <c r="U60" s="766" t="s">
        <v>501</v>
      </c>
      <c r="V60" s="793">
        <v>1</v>
      </c>
      <c r="W60" s="568" t="s">
        <v>171</v>
      </c>
      <c r="X60" s="567" t="s">
        <v>187</v>
      </c>
      <c r="Y60" s="567" t="s">
        <v>194</v>
      </c>
      <c r="Z60" s="310">
        <v>1</v>
      </c>
      <c r="AA60" s="307" t="s">
        <v>172</v>
      </c>
      <c r="AB60" s="307" t="s">
        <v>197</v>
      </c>
      <c r="AC60" s="818" t="s">
        <v>194</v>
      </c>
      <c r="AD60" s="894" t="s">
        <v>501</v>
      </c>
      <c r="AE60" s="991" t="str">
        <f t="shared" si="3"/>
        <v>100% CT DOSSIER</v>
      </c>
      <c r="AF60" s="569">
        <v>1</v>
      </c>
      <c r="AG60" s="568" t="s">
        <v>172</v>
      </c>
      <c r="AH60" s="567" t="s">
        <v>197</v>
      </c>
      <c r="AI60" s="567" t="s">
        <v>194</v>
      </c>
      <c r="AJ60" s="310">
        <v>1</v>
      </c>
      <c r="AK60" s="307" t="s">
        <v>172</v>
      </c>
      <c r="AL60" s="307" t="s">
        <v>197</v>
      </c>
      <c r="AM60" s="489" t="s">
        <v>194</v>
      </c>
      <c r="AN60" s="537" t="s">
        <v>453</v>
      </c>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0"/>
      <c r="CO60" s="430"/>
      <c r="CP60" s="430"/>
      <c r="CQ60" s="430"/>
      <c r="CR60" s="430"/>
      <c r="CS60" s="430"/>
      <c r="CT60" s="430"/>
      <c r="CU60" s="430"/>
      <c r="CV60" s="430"/>
      <c r="CW60" s="430"/>
      <c r="CX60" s="430"/>
      <c r="CY60" s="430"/>
      <c r="CZ60" s="430"/>
      <c r="DA60" s="430"/>
      <c r="DB60" s="430"/>
      <c r="DC60" s="430"/>
      <c r="DD60" s="430"/>
      <c r="DE60" s="430"/>
      <c r="DF60" s="430"/>
      <c r="DG60" s="430"/>
      <c r="DH60" s="430"/>
      <c r="DI60" s="430"/>
      <c r="DJ60" s="430"/>
      <c r="DK60" s="430"/>
      <c r="DL60" s="430"/>
      <c r="DM60" s="430"/>
      <c r="DN60" s="430"/>
      <c r="DO60" s="430"/>
      <c r="DP60" s="430"/>
      <c r="DQ60" s="430"/>
      <c r="DR60" s="430"/>
      <c r="DS60" s="430"/>
      <c r="DT60" s="430"/>
      <c r="DU60" s="430"/>
      <c r="DV60" s="430"/>
      <c r="DW60" s="430"/>
      <c r="DX60" s="430"/>
      <c r="DY60" s="430"/>
      <c r="DZ60" s="430"/>
      <c r="EA60" s="430"/>
      <c r="EB60" s="430"/>
      <c r="EC60" s="430"/>
      <c r="ED60" s="430"/>
      <c r="EE60" s="430"/>
      <c r="EF60" s="430"/>
      <c r="EG60" s="430"/>
      <c r="EH60" s="430"/>
      <c r="EI60" s="430"/>
      <c r="EJ60" s="430"/>
      <c r="EK60" s="430"/>
      <c r="EL60" s="430"/>
      <c r="EM60" s="430"/>
      <c r="EN60" s="430"/>
      <c r="EO60" s="430"/>
      <c r="EP60" s="430"/>
      <c r="EQ60" s="430"/>
      <c r="ER60" s="430"/>
      <c r="ES60" s="430"/>
      <c r="ET60" s="430"/>
      <c r="EU60" s="430"/>
      <c r="EV60" s="430"/>
      <c r="EW60" s="430"/>
      <c r="EX60" s="430"/>
      <c r="EY60" s="430"/>
      <c r="EZ60" s="430"/>
      <c r="FA60" s="430"/>
      <c r="FB60" s="430"/>
      <c r="FC60" s="430"/>
      <c r="FD60" s="430"/>
      <c r="FE60" s="430"/>
      <c r="FF60" s="430"/>
      <c r="FG60" s="430"/>
      <c r="FH60" s="430"/>
      <c r="FI60" s="430"/>
      <c r="FJ60" s="430"/>
      <c r="FK60" s="430"/>
      <c r="FL60" s="430"/>
      <c r="FM60" s="430"/>
      <c r="FN60" s="430"/>
      <c r="FO60" s="430"/>
      <c r="FP60" s="430"/>
      <c r="FQ60" s="430"/>
      <c r="FR60" s="430"/>
      <c r="FS60" s="430"/>
      <c r="FT60" s="430"/>
      <c r="FU60" s="430"/>
      <c r="FV60" s="430"/>
      <c r="FW60" s="430"/>
      <c r="FX60" s="430"/>
      <c r="FY60" s="430"/>
      <c r="FZ60" s="430"/>
      <c r="GA60" s="430"/>
      <c r="GB60" s="430"/>
      <c r="GC60" s="430"/>
      <c r="GD60" s="430"/>
      <c r="GE60" s="430"/>
      <c r="GF60" s="430"/>
      <c r="GG60" s="430"/>
      <c r="GH60" s="430"/>
      <c r="GI60" s="430"/>
      <c r="GJ60" s="430"/>
      <c r="GK60" s="430"/>
      <c r="GL60" s="430"/>
      <c r="GM60" s="430"/>
      <c r="GN60" s="430"/>
      <c r="GO60" s="430"/>
      <c r="GP60" s="430"/>
      <c r="GQ60" s="430"/>
      <c r="GR60" s="430"/>
      <c r="GS60" s="430"/>
      <c r="GT60" s="430"/>
      <c r="GU60" s="430"/>
      <c r="GV60" s="430"/>
      <c r="GW60" s="430"/>
      <c r="GX60" s="430"/>
      <c r="GY60" s="430"/>
      <c r="GZ60" s="430"/>
      <c r="HA60" s="430"/>
      <c r="HB60" s="430"/>
      <c r="HC60" s="430"/>
      <c r="HD60" s="430"/>
      <c r="HE60" s="430"/>
      <c r="HF60" s="430"/>
      <c r="HG60" s="430"/>
      <c r="HH60" s="430"/>
      <c r="HI60" s="430"/>
      <c r="HJ60" s="430"/>
      <c r="HK60" s="430"/>
      <c r="HL60" s="430"/>
      <c r="HM60" s="430"/>
      <c r="HN60" s="430"/>
      <c r="HO60" s="430"/>
      <c r="HP60" s="430"/>
      <c r="HQ60" s="430"/>
      <c r="HR60" s="430"/>
      <c r="HS60" s="430"/>
    </row>
    <row r="61" spans="1:247" s="378" customFormat="1" ht="36" customHeight="1" x14ac:dyDescent="0.25">
      <c r="A61" s="347" t="s">
        <v>320</v>
      </c>
      <c r="B61" s="347" t="s">
        <v>217</v>
      </c>
      <c r="C61" s="367" t="s">
        <v>342</v>
      </c>
      <c r="D61" s="397"/>
      <c r="E61" s="397" t="s">
        <v>29</v>
      </c>
      <c r="F61" s="397"/>
      <c r="G61" s="370"/>
      <c r="H61" s="371" t="s">
        <v>346</v>
      </c>
      <c r="I61" s="372">
        <v>2</v>
      </c>
      <c r="J61" s="372">
        <v>2</v>
      </c>
      <c r="K61" s="502"/>
      <c r="L61" s="372"/>
      <c r="M61" s="749"/>
      <c r="N61" s="663"/>
      <c r="O61" s="670"/>
      <c r="P61" s="651">
        <v>18</v>
      </c>
      <c r="Q61" s="603"/>
      <c r="R61" s="668"/>
      <c r="S61" s="771"/>
      <c r="T61" s="726"/>
      <c r="U61" s="771"/>
      <c r="V61" s="794"/>
      <c r="W61" s="392"/>
      <c r="X61" s="375"/>
      <c r="Y61" s="376"/>
      <c r="Z61" s="375"/>
      <c r="AA61" s="375"/>
      <c r="AB61" s="375"/>
      <c r="AC61" s="815"/>
      <c r="AD61" s="803"/>
      <c r="AE61" s="827"/>
      <c r="AF61" s="375"/>
      <c r="AG61" s="375"/>
      <c r="AH61" s="375"/>
      <c r="AI61" s="376"/>
      <c r="AJ61" s="375"/>
      <c r="AK61" s="375"/>
      <c r="AL61" s="375"/>
      <c r="AM61" s="459"/>
      <c r="AN61" s="538"/>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7"/>
      <c r="CK61" s="377"/>
      <c r="CL61" s="377"/>
      <c r="CM61" s="377"/>
      <c r="CN61" s="377"/>
      <c r="CO61" s="377"/>
      <c r="CP61" s="377"/>
      <c r="CQ61" s="377"/>
      <c r="CR61" s="377"/>
      <c r="CS61" s="377"/>
      <c r="CT61" s="377"/>
      <c r="CU61" s="377"/>
      <c r="CV61" s="377"/>
      <c r="CW61" s="377"/>
      <c r="CX61" s="377"/>
      <c r="CY61" s="377"/>
      <c r="CZ61" s="377"/>
      <c r="DA61" s="377"/>
      <c r="DB61" s="377"/>
      <c r="DC61" s="377"/>
      <c r="DD61" s="377"/>
      <c r="DE61" s="377"/>
      <c r="DF61" s="377"/>
      <c r="DG61" s="377"/>
      <c r="DH61" s="377"/>
      <c r="DI61" s="377"/>
      <c r="DJ61" s="377"/>
      <c r="DK61" s="377"/>
      <c r="DL61" s="377"/>
      <c r="DM61" s="377"/>
      <c r="DN61" s="377"/>
      <c r="DO61" s="377"/>
      <c r="DP61" s="377"/>
      <c r="DQ61" s="377"/>
      <c r="DR61" s="377"/>
      <c r="DS61" s="377"/>
      <c r="DT61" s="377"/>
      <c r="DU61" s="377"/>
      <c r="DV61" s="377"/>
      <c r="DW61" s="377"/>
      <c r="DX61" s="377"/>
      <c r="DY61" s="377"/>
      <c r="DZ61" s="377"/>
      <c r="EA61" s="377"/>
      <c r="EB61" s="377"/>
      <c r="EC61" s="377"/>
      <c r="ED61" s="377"/>
      <c r="EE61" s="377"/>
      <c r="EF61" s="377"/>
      <c r="EG61" s="377"/>
      <c r="EH61" s="377"/>
      <c r="EI61" s="377"/>
      <c r="EJ61" s="377"/>
      <c r="EK61" s="377"/>
      <c r="EL61" s="377"/>
      <c r="EM61" s="377"/>
      <c r="EN61" s="377"/>
      <c r="EO61" s="377"/>
      <c r="EP61" s="377"/>
      <c r="EQ61" s="377"/>
      <c r="ER61" s="377"/>
      <c r="ES61" s="377"/>
      <c r="ET61" s="377"/>
      <c r="EU61" s="377"/>
      <c r="EV61" s="377"/>
      <c r="EW61" s="377"/>
      <c r="EX61" s="377"/>
      <c r="EY61" s="377"/>
      <c r="EZ61" s="377"/>
      <c r="FA61" s="377"/>
      <c r="FB61" s="377"/>
      <c r="FC61" s="377"/>
      <c r="FD61" s="377"/>
      <c r="FE61" s="377"/>
      <c r="FF61" s="377"/>
      <c r="FG61" s="377"/>
      <c r="FH61" s="377"/>
      <c r="FI61" s="377"/>
      <c r="FJ61" s="377"/>
      <c r="FK61" s="377"/>
      <c r="FL61" s="377"/>
      <c r="FM61" s="377"/>
      <c r="FN61" s="377"/>
      <c r="FO61" s="377"/>
      <c r="FP61" s="377"/>
      <c r="FQ61" s="377"/>
      <c r="FR61" s="377"/>
      <c r="FS61" s="377"/>
      <c r="FT61" s="377"/>
      <c r="FU61" s="377"/>
      <c r="FV61" s="377"/>
      <c r="FW61" s="377"/>
      <c r="FX61" s="377"/>
      <c r="FY61" s="377"/>
      <c r="FZ61" s="377"/>
      <c r="GA61" s="377"/>
      <c r="GB61" s="377"/>
      <c r="GC61" s="377"/>
      <c r="GD61" s="377"/>
      <c r="GE61" s="377"/>
      <c r="GF61" s="377"/>
      <c r="GG61" s="377"/>
      <c r="GH61" s="377"/>
      <c r="GI61" s="377"/>
      <c r="GJ61" s="377"/>
      <c r="GK61" s="377"/>
      <c r="GL61" s="377"/>
      <c r="GM61" s="377"/>
      <c r="GN61" s="377"/>
      <c r="GO61" s="377"/>
      <c r="GP61" s="377"/>
      <c r="GQ61" s="377"/>
      <c r="GR61" s="377"/>
      <c r="GS61" s="377"/>
      <c r="GT61" s="377"/>
      <c r="GU61" s="377"/>
      <c r="GV61" s="377"/>
      <c r="GW61" s="377"/>
      <c r="GX61" s="377"/>
      <c r="GY61" s="377"/>
      <c r="GZ61" s="377"/>
      <c r="HA61" s="377"/>
      <c r="HB61" s="377"/>
      <c r="HC61" s="377"/>
      <c r="HD61" s="377"/>
      <c r="HE61" s="377"/>
      <c r="HF61" s="377"/>
      <c r="HG61" s="377"/>
      <c r="HH61" s="377"/>
      <c r="HI61" s="377"/>
      <c r="HJ61" s="377"/>
      <c r="HK61" s="377"/>
      <c r="HL61" s="377"/>
      <c r="HM61" s="377"/>
      <c r="HN61" s="377"/>
      <c r="HO61" s="377"/>
      <c r="HP61" s="377"/>
      <c r="HQ61" s="377"/>
      <c r="HR61" s="377"/>
      <c r="HS61" s="377"/>
      <c r="HT61" s="377"/>
      <c r="HU61" s="377"/>
      <c r="HV61" s="377"/>
      <c r="HW61" s="377"/>
      <c r="HX61" s="377"/>
      <c r="HY61" s="377"/>
      <c r="HZ61" s="377"/>
      <c r="IA61" s="377"/>
      <c r="IB61" s="377"/>
      <c r="IC61" s="377"/>
      <c r="ID61" s="377"/>
      <c r="IE61" s="377"/>
      <c r="IF61" s="377"/>
      <c r="IG61" s="377"/>
      <c r="IH61" s="377"/>
      <c r="II61" s="377"/>
      <c r="IJ61" s="377"/>
      <c r="IK61" s="377"/>
      <c r="IL61" s="377"/>
    </row>
    <row r="62" spans="1:247" ht="73.5" customHeight="1" x14ac:dyDescent="0.25">
      <c r="A62" s="451"/>
      <c r="B62" s="451" t="s">
        <v>218</v>
      </c>
      <c r="C62" s="452" t="s">
        <v>303</v>
      </c>
      <c r="D62" s="451" t="s">
        <v>343</v>
      </c>
      <c r="E62" s="33" t="s">
        <v>101</v>
      </c>
      <c r="F62" s="35" t="s">
        <v>74</v>
      </c>
      <c r="G62" s="35" t="s">
        <v>72</v>
      </c>
      <c r="H62" s="422"/>
      <c r="I62" s="33" t="s">
        <v>81</v>
      </c>
      <c r="J62" s="33" t="s">
        <v>81</v>
      </c>
      <c r="K62" s="501" t="s">
        <v>340</v>
      </c>
      <c r="L62" s="501">
        <v>12</v>
      </c>
      <c r="M62" s="750">
        <v>1</v>
      </c>
      <c r="N62" s="667"/>
      <c r="O62" s="666"/>
      <c r="P62" s="665">
        <v>18</v>
      </c>
      <c r="Q62" s="664"/>
      <c r="R62" s="837"/>
      <c r="S62" s="700"/>
      <c r="T62" s="896" t="str">
        <f>+$T$43</f>
        <v>100% CC dont DEVOIR MAISON</v>
      </c>
      <c r="U62" s="896" t="str">
        <f>+$U$43</f>
        <v>100% CT
DEVOIR MAISON</v>
      </c>
      <c r="V62" s="793">
        <v>1</v>
      </c>
      <c r="W62" s="568" t="s">
        <v>171</v>
      </c>
      <c r="X62" s="567" t="s">
        <v>419</v>
      </c>
      <c r="Y62" s="567" t="s">
        <v>192</v>
      </c>
      <c r="Z62" s="310">
        <v>1</v>
      </c>
      <c r="AA62" s="307" t="s">
        <v>172</v>
      </c>
      <c r="AB62" s="307" t="s">
        <v>187</v>
      </c>
      <c r="AC62" s="818" t="s">
        <v>194</v>
      </c>
      <c r="AD62" s="894" t="str">
        <f>+$AD$43</f>
        <v>100% CT oral à distance 15 min. Contacter enseignant au préalable par téléphone</v>
      </c>
      <c r="AE62" s="991" t="str">
        <f t="shared" ref="AE62:AE64" si="4">+AD62</f>
        <v>100% CT oral à distance 15 min. Contacter enseignant au préalable par téléphone</v>
      </c>
      <c r="AF62" s="569">
        <v>1</v>
      </c>
      <c r="AG62" s="568" t="s">
        <v>172</v>
      </c>
      <c r="AH62" s="567" t="s">
        <v>190</v>
      </c>
      <c r="AI62" s="567" t="s">
        <v>270</v>
      </c>
      <c r="AJ62" s="310">
        <v>1</v>
      </c>
      <c r="AK62" s="307" t="s">
        <v>172</v>
      </c>
      <c r="AL62" s="307" t="s">
        <v>190</v>
      </c>
      <c r="AM62" s="489" t="s">
        <v>270</v>
      </c>
      <c r="AN62" s="537" t="s">
        <v>480</v>
      </c>
    </row>
    <row r="63" spans="1:247" ht="73.5" customHeight="1" x14ac:dyDescent="0.25">
      <c r="A63" s="451"/>
      <c r="B63" s="451" t="s">
        <v>219</v>
      </c>
      <c r="C63" s="452" t="s">
        <v>304</v>
      </c>
      <c r="D63" s="451" t="s">
        <v>344</v>
      </c>
      <c r="E63" s="33" t="s">
        <v>101</v>
      </c>
      <c r="F63" s="35" t="s">
        <v>74</v>
      </c>
      <c r="G63" s="35" t="s">
        <v>72</v>
      </c>
      <c r="H63" s="422"/>
      <c r="I63" s="33" t="s">
        <v>81</v>
      </c>
      <c r="J63" s="33" t="s">
        <v>81</v>
      </c>
      <c r="K63" s="501" t="s">
        <v>341</v>
      </c>
      <c r="L63" s="501">
        <v>11</v>
      </c>
      <c r="M63" s="750">
        <v>20</v>
      </c>
      <c r="N63" s="667"/>
      <c r="O63" s="666"/>
      <c r="P63" s="665">
        <v>18</v>
      </c>
      <c r="Q63" s="664"/>
      <c r="R63" s="837"/>
      <c r="S63" s="700"/>
      <c r="T63" s="896" t="str">
        <f>+$T$44</f>
        <v>100% CC ecrit et/ou oral en présentiel ou en ligne temps limité</v>
      </c>
      <c r="U63" s="896" t="str">
        <f>+$U$44</f>
        <v>100% CT écrit et/ou oral en presentiel ou ligne en temps limité  (écrit =2h ou oral 15mins)</v>
      </c>
      <c r="V63" s="793">
        <v>1</v>
      </c>
      <c r="W63" s="568" t="s">
        <v>171</v>
      </c>
      <c r="X63" s="567" t="s">
        <v>182</v>
      </c>
      <c r="Y63" s="567"/>
      <c r="Z63" s="310">
        <v>1</v>
      </c>
      <c r="AA63" s="307" t="s">
        <v>172</v>
      </c>
      <c r="AB63" s="307" t="s">
        <v>187</v>
      </c>
      <c r="AC63" s="818" t="s">
        <v>194</v>
      </c>
      <c r="AD63" s="894" t="str">
        <f>+$AD$44</f>
        <v>DM sans temps limité, 
dépôt sujet sur CELENE le xx/06,
copie à rendre au plus tard le xx/06 sur mon adresse email emiliejanton@yahoo.fr, cmasarrre@yahoo.fr</v>
      </c>
      <c r="AE63" s="991" t="str">
        <f t="shared" si="4"/>
        <v>DM sans temps limité, 
dépôt sujet sur CELENE le xx/06,
copie à rendre au plus tard le xx/06 sur mon adresse email emiliejanton@yahoo.fr, cmasarrre@yahoo.fr</v>
      </c>
      <c r="AF63" s="569">
        <v>1</v>
      </c>
      <c r="AG63" s="568" t="s">
        <v>172</v>
      </c>
      <c r="AH63" s="567" t="s">
        <v>187</v>
      </c>
      <c r="AI63" s="567" t="s">
        <v>194</v>
      </c>
      <c r="AJ63" s="310">
        <v>1</v>
      </c>
      <c r="AK63" s="307" t="s">
        <v>172</v>
      </c>
      <c r="AL63" s="307" t="s">
        <v>187</v>
      </c>
      <c r="AM63" s="489" t="s">
        <v>194</v>
      </c>
      <c r="AN63" s="537" t="s">
        <v>479</v>
      </c>
    </row>
    <row r="64" spans="1:247" ht="73.5" customHeight="1" x14ac:dyDescent="0.25">
      <c r="A64" s="451"/>
      <c r="B64" s="451" t="s">
        <v>220</v>
      </c>
      <c r="C64" s="452" t="s">
        <v>305</v>
      </c>
      <c r="D64" s="451" t="s">
        <v>345</v>
      </c>
      <c r="E64" s="33" t="s">
        <v>101</v>
      </c>
      <c r="F64" s="35" t="s">
        <v>74</v>
      </c>
      <c r="G64" s="33" t="s">
        <v>72</v>
      </c>
      <c r="H64" s="417"/>
      <c r="I64" s="33" t="s">
        <v>81</v>
      </c>
      <c r="J64" s="33" t="s">
        <v>81</v>
      </c>
      <c r="K64" s="501" t="s">
        <v>493</v>
      </c>
      <c r="L64" s="501">
        <v>14</v>
      </c>
      <c r="M64" s="750">
        <v>2</v>
      </c>
      <c r="N64" s="667"/>
      <c r="O64" s="666"/>
      <c r="P64" s="665">
        <v>18</v>
      </c>
      <c r="Q64" s="664"/>
      <c r="R64" s="837"/>
      <c r="S64" s="700"/>
      <c r="T64" s="892" t="s">
        <v>518</v>
      </c>
      <c r="U64" s="893" t="s">
        <v>519</v>
      </c>
      <c r="V64" s="793">
        <v>1</v>
      </c>
      <c r="W64" s="568" t="s">
        <v>171</v>
      </c>
      <c r="X64" s="567" t="s">
        <v>182</v>
      </c>
      <c r="Y64" s="567"/>
      <c r="Z64" s="310">
        <v>1</v>
      </c>
      <c r="AA64" s="307" t="s">
        <v>172</v>
      </c>
      <c r="AB64" s="307" t="s">
        <v>187</v>
      </c>
      <c r="AC64" s="818" t="s">
        <v>194</v>
      </c>
      <c r="AD64" s="894" t="s">
        <v>519</v>
      </c>
      <c r="AE64" s="991" t="str">
        <f t="shared" si="4"/>
        <v>100% CT oral à distance</v>
      </c>
      <c r="AF64" s="569">
        <v>1</v>
      </c>
      <c r="AG64" s="568" t="s">
        <v>172</v>
      </c>
      <c r="AH64" s="567" t="s">
        <v>187</v>
      </c>
      <c r="AI64" s="567" t="s">
        <v>194</v>
      </c>
      <c r="AJ64" s="310">
        <v>1</v>
      </c>
      <c r="AK64" s="307" t="s">
        <v>172</v>
      </c>
      <c r="AL64" s="307" t="s">
        <v>187</v>
      </c>
      <c r="AM64" s="489" t="s">
        <v>194</v>
      </c>
      <c r="AN64" s="537" t="s">
        <v>479</v>
      </c>
    </row>
    <row r="65" spans="1:247" s="378" customFormat="1" ht="36" customHeight="1" x14ac:dyDescent="0.25">
      <c r="A65" s="347" t="s">
        <v>489</v>
      </c>
      <c r="B65" s="347" t="s">
        <v>488</v>
      </c>
      <c r="C65" s="402" t="s">
        <v>347</v>
      </c>
      <c r="D65" s="372" t="s">
        <v>490</v>
      </c>
      <c r="E65" s="397" t="s">
        <v>29</v>
      </c>
      <c r="F65" s="402" t="s">
        <v>348</v>
      </c>
      <c r="G65" s="370"/>
      <c r="H65" s="371" t="s">
        <v>346</v>
      </c>
      <c r="I65" s="372">
        <v>2</v>
      </c>
      <c r="J65" s="372">
        <v>2</v>
      </c>
      <c r="K65" s="502"/>
      <c r="L65" s="372"/>
      <c r="M65" s="743">
        <v>23</v>
      </c>
      <c r="N65" s="663">
        <v>15</v>
      </c>
      <c r="O65" s="670"/>
      <c r="P65" s="669"/>
      <c r="Q65" s="601"/>
      <c r="R65" s="668"/>
      <c r="S65" s="771"/>
      <c r="T65" s="726"/>
      <c r="U65" s="771"/>
      <c r="V65" s="794"/>
      <c r="W65" s="392"/>
      <c r="X65" s="375"/>
      <c r="Y65" s="376"/>
      <c r="Z65" s="375"/>
      <c r="AA65" s="375"/>
      <c r="AB65" s="375"/>
      <c r="AC65" s="815"/>
      <c r="AD65" s="803"/>
      <c r="AE65" s="827"/>
      <c r="AF65" s="375"/>
      <c r="AG65" s="375"/>
      <c r="AH65" s="375"/>
      <c r="AI65" s="376"/>
      <c r="AJ65" s="375"/>
      <c r="AK65" s="375"/>
      <c r="AL65" s="375"/>
      <c r="AM65" s="459"/>
      <c r="AN65" s="538"/>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7"/>
      <c r="CH65" s="377"/>
      <c r="CI65" s="377"/>
      <c r="CJ65" s="377"/>
      <c r="CK65" s="377"/>
      <c r="CL65" s="377"/>
      <c r="CM65" s="377"/>
      <c r="CN65" s="377"/>
      <c r="CO65" s="377"/>
      <c r="CP65" s="377"/>
      <c r="CQ65" s="377"/>
      <c r="CR65" s="377"/>
      <c r="CS65" s="377"/>
      <c r="CT65" s="377"/>
      <c r="CU65" s="377"/>
      <c r="CV65" s="377"/>
      <c r="CW65" s="377"/>
      <c r="CX65" s="377"/>
      <c r="CY65" s="377"/>
      <c r="CZ65" s="377"/>
      <c r="DA65" s="377"/>
      <c r="DB65" s="377"/>
      <c r="DC65" s="377"/>
      <c r="DD65" s="377"/>
      <c r="DE65" s="377"/>
      <c r="DF65" s="377"/>
      <c r="DG65" s="377"/>
      <c r="DH65" s="377"/>
      <c r="DI65" s="377"/>
      <c r="DJ65" s="377"/>
      <c r="DK65" s="377"/>
      <c r="DL65" s="377"/>
      <c r="DM65" s="377"/>
      <c r="DN65" s="377"/>
      <c r="DO65" s="377"/>
      <c r="DP65" s="377"/>
      <c r="DQ65" s="377"/>
      <c r="DR65" s="377"/>
      <c r="DS65" s="377"/>
      <c r="DT65" s="377"/>
      <c r="DU65" s="377"/>
      <c r="DV65" s="377"/>
      <c r="DW65" s="377"/>
      <c r="DX65" s="377"/>
      <c r="DY65" s="377"/>
      <c r="DZ65" s="377"/>
      <c r="EA65" s="377"/>
      <c r="EB65" s="377"/>
      <c r="EC65" s="377"/>
      <c r="ED65" s="377"/>
      <c r="EE65" s="377"/>
      <c r="EF65" s="377"/>
      <c r="EG65" s="377"/>
      <c r="EH65" s="377"/>
      <c r="EI65" s="377"/>
      <c r="EJ65" s="377"/>
      <c r="EK65" s="377"/>
      <c r="EL65" s="377"/>
      <c r="EM65" s="377"/>
      <c r="EN65" s="377"/>
      <c r="EO65" s="377"/>
      <c r="EP65" s="377"/>
      <c r="EQ65" s="377"/>
      <c r="ER65" s="377"/>
      <c r="ES65" s="377"/>
      <c r="ET65" s="377"/>
      <c r="EU65" s="377"/>
      <c r="EV65" s="377"/>
      <c r="EW65" s="377"/>
      <c r="EX65" s="377"/>
      <c r="EY65" s="377"/>
      <c r="EZ65" s="377"/>
      <c r="FA65" s="377"/>
      <c r="FB65" s="377"/>
      <c r="FC65" s="377"/>
      <c r="FD65" s="377"/>
      <c r="FE65" s="377"/>
      <c r="FF65" s="377"/>
      <c r="FG65" s="377"/>
      <c r="FH65" s="377"/>
      <c r="FI65" s="377"/>
      <c r="FJ65" s="377"/>
      <c r="FK65" s="377"/>
      <c r="FL65" s="377"/>
      <c r="FM65" s="377"/>
      <c r="FN65" s="377"/>
      <c r="FO65" s="377"/>
      <c r="FP65" s="377"/>
      <c r="FQ65" s="377"/>
      <c r="FR65" s="377"/>
      <c r="FS65" s="377"/>
      <c r="FT65" s="377"/>
      <c r="FU65" s="377"/>
      <c r="FV65" s="377"/>
      <c r="FW65" s="377"/>
      <c r="FX65" s="377"/>
      <c r="FY65" s="377"/>
      <c r="FZ65" s="377"/>
      <c r="GA65" s="377"/>
      <c r="GB65" s="377"/>
      <c r="GC65" s="377"/>
      <c r="GD65" s="377"/>
      <c r="GE65" s="377"/>
      <c r="GF65" s="377"/>
      <c r="GG65" s="377"/>
      <c r="GH65" s="377"/>
      <c r="GI65" s="377"/>
      <c r="GJ65" s="377"/>
      <c r="GK65" s="377"/>
      <c r="GL65" s="377"/>
      <c r="GM65" s="377"/>
      <c r="GN65" s="377"/>
      <c r="GO65" s="377"/>
      <c r="GP65" s="377"/>
      <c r="GQ65" s="377"/>
      <c r="GR65" s="377"/>
      <c r="GS65" s="377"/>
      <c r="GT65" s="377"/>
      <c r="GU65" s="377"/>
      <c r="GV65" s="377"/>
      <c r="GW65" s="377"/>
      <c r="GX65" s="377"/>
      <c r="GY65" s="377"/>
      <c r="GZ65" s="377"/>
      <c r="HA65" s="377"/>
      <c r="HB65" s="377"/>
      <c r="HC65" s="377"/>
      <c r="HD65" s="377"/>
      <c r="HE65" s="377"/>
      <c r="HF65" s="377"/>
      <c r="HG65" s="377"/>
      <c r="HH65" s="377"/>
      <c r="HI65" s="377"/>
      <c r="HJ65" s="377"/>
      <c r="HK65" s="377"/>
      <c r="HL65" s="377"/>
      <c r="HM65" s="377"/>
      <c r="HN65" s="377"/>
      <c r="HO65" s="377"/>
      <c r="HP65" s="377"/>
      <c r="HQ65" s="377"/>
      <c r="HR65" s="377"/>
      <c r="HS65" s="377"/>
      <c r="HT65" s="377"/>
      <c r="HU65" s="377"/>
      <c r="HV65" s="377"/>
      <c r="HW65" s="377"/>
      <c r="HX65" s="377"/>
      <c r="HY65" s="377"/>
      <c r="HZ65" s="377"/>
      <c r="IA65" s="377"/>
      <c r="IB65" s="377"/>
      <c r="IC65" s="377"/>
      <c r="ID65" s="377"/>
      <c r="IE65" s="377"/>
      <c r="IF65" s="377"/>
      <c r="IG65" s="377"/>
      <c r="IH65" s="377"/>
      <c r="II65" s="377"/>
      <c r="IJ65" s="377"/>
      <c r="IK65" s="377"/>
      <c r="IL65" s="377"/>
    </row>
    <row r="66" spans="1:247" s="365" customFormat="1" ht="30.75" customHeight="1" x14ac:dyDescent="0.25">
      <c r="A66" s="345" t="s">
        <v>350</v>
      </c>
      <c r="B66" s="345" t="s">
        <v>223</v>
      </c>
      <c r="C66" s="379" t="s">
        <v>351</v>
      </c>
      <c r="D66" s="462" t="s">
        <v>405</v>
      </c>
      <c r="E66" s="339"/>
      <c r="F66" s="339"/>
      <c r="G66" s="380" t="s">
        <v>73</v>
      </c>
      <c r="H66" s="420"/>
      <c r="I66" s="429">
        <f>+I67+I68+I$55</f>
        <v>30</v>
      </c>
      <c r="J66" s="429">
        <f>+J67+J68+J$55</f>
        <v>30</v>
      </c>
      <c r="K66" s="498"/>
      <c r="L66" s="382"/>
      <c r="M66" s="612"/>
      <c r="N66" s="662"/>
      <c r="O66" s="661"/>
      <c r="P66" s="660"/>
      <c r="Q66" s="602"/>
      <c r="R66" s="659"/>
      <c r="S66" s="770"/>
      <c r="T66" s="728"/>
      <c r="U66" s="770"/>
      <c r="V66" s="792"/>
      <c r="W66" s="385"/>
      <c r="X66" s="384"/>
      <c r="Y66" s="384"/>
      <c r="Z66" s="384"/>
      <c r="AA66" s="384"/>
      <c r="AB66" s="384"/>
      <c r="AC66" s="819"/>
      <c r="AD66" s="807"/>
      <c r="AE66" s="826"/>
      <c r="AF66" s="384"/>
      <c r="AG66" s="384"/>
      <c r="AH66" s="384"/>
      <c r="AI66" s="384"/>
      <c r="AJ66" s="384"/>
      <c r="AK66" s="384"/>
      <c r="AL66" s="384"/>
      <c r="AM66" s="474"/>
      <c r="AN66" s="539"/>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50"/>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row>
    <row r="67" spans="1:247" ht="32.25" customHeight="1" x14ac:dyDescent="0.25">
      <c r="A67" s="350"/>
      <c r="B67" s="273" t="s">
        <v>224</v>
      </c>
      <c r="C67" s="296" t="s">
        <v>114</v>
      </c>
      <c r="D67" s="317" t="s">
        <v>403</v>
      </c>
      <c r="E67" s="33" t="s">
        <v>116</v>
      </c>
      <c r="F67" s="33"/>
      <c r="G67" s="33" t="s">
        <v>73</v>
      </c>
      <c r="H67" s="417"/>
      <c r="I67" s="33" t="s">
        <v>80</v>
      </c>
      <c r="J67" s="33" t="s">
        <v>80</v>
      </c>
      <c r="K67" s="519" t="s">
        <v>421</v>
      </c>
      <c r="L67" s="35" t="s">
        <v>78</v>
      </c>
      <c r="M67" s="750">
        <v>18</v>
      </c>
      <c r="N67" s="667">
        <v>15</v>
      </c>
      <c r="O67" s="666"/>
      <c r="P67" s="666">
        <v>15</v>
      </c>
      <c r="Q67" s="837"/>
      <c r="R67" s="837"/>
      <c r="S67" s="700"/>
      <c r="T67" s="888" t="s">
        <v>212</v>
      </c>
      <c r="U67" s="766" t="s">
        <v>501</v>
      </c>
      <c r="V67" s="793" t="s">
        <v>193</v>
      </c>
      <c r="W67" s="568" t="s">
        <v>188</v>
      </c>
      <c r="X67" s="567" t="s">
        <v>187</v>
      </c>
      <c r="Y67" s="567" t="s">
        <v>195</v>
      </c>
      <c r="Z67" s="310">
        <v>1</v>
      </c>
      <c r="AA67" s="307" t="s">
        <v>172</v>
      </c>
      <c r="AB67" s="307" t="s">
        <v>187</v>
      </c>
      <c r="AC67" s="818" t="s">
        <v>195</v>
      </c>
      <c r="AD67" s="894" t="s">
        <v>501</v>
      </c>
      <c r="AE67" s="991" t="str">
        <f t="shared" ref="AE67:AE68" si="5">+AD67</f>
        <v>100% CT DOSSIER</v>
      </c>
      <c r="AF67" s="569">
        <v>1</v>
      </c>
      <c r="AG67" s="568" t="s">
        <v>172</v>
      </c>
      <c r="AH67" s="567" t="s">
        <v>190</v>
      </c>
      <c r="AI67" s="567" t="s">
        <v>191</v>
      </c>
      <c r="AJ67" s="310">
        <v>1</v>
      </c>
      <c r="AK67" s="307" t="s">
        <v>172</v>
      </c>
      <c r="AL67" s="307" t="s">
        <v>190</v>
      </c>
      <c r="AM67" s="489" t="s">
        <v>191</v>
      </c>
      <c r="AN67" s="537" t="s">
        <v>454</v>
      </c>
    </row>
    <row r="68" spans="1:247" ht="32.25" customHeight="1" x14ac:dyDescent="0.25">
      <c r="A68" s="351"/>
      <c r="B68" s="273" t="s">
        <v>225</v>
      </c>
      <c r="C68" s="296" t="s">
        <v>115</v>
      </c>
      <c r="D68" s="400"/>
      <c r="E68" s="273" t="s">
        <v>116</v>
      </c>
      <c r="F68" s="273"/>
      <c r="G68" s="273" t="s">
        <v>73</v>
      </c>
      <c r="H68" s="423"/>
      <c r="I68" s="273" t="s">
        <v>77</v>
      </c>
      <c r="J68" s="273" t="s">
        <v>77</v>
      </c>
      <c r="K68" s="519" t="s">
        <v>424</v>
      </c>
      <c r="L68" s="274" t="s">
        <v>78</v>
      </c>
      <c r="M68" s="742">
        <v>18</v>
      </c>
      <c r="N68" s="650">
        <v>12</v>
      </c>
      <c r="O68" s="649"/>
      <c r="P68" s="649">
        <v>12</v>
      </c>
      <c r="Q68" s="833"/>
      <c r="R68" s="833"/>
      <c r="S68" s="648"/>
      <c r="T68" s="888" t="s">
        <v>212</v>
      </c>
      <c r="U68" s="766" t="s">
        <v>501</v>
      </c>
      <c r="V68" s="793" t="s">
        <v>264</v>
      </c>
      <c r="W68" s="568" t="s">
        <v>171</v>
      </c>
      <c r="X68" s="567" t="s">
        <v>420</v>
      </c>
      <c r="Y68" s="567" t="s">
        <v>212</v>
      </c>
      <c r="Z68" s="310">
        <v>1</v>
      </c>
      <c r="AA68" s="307" t="s">
        <v>172</v>
      </c>
      <c r="AB68" s="307" t="s">
        <v>187</v>
      </c>
      <c r="AC68" s="818" t="s">
        <v>194</v>
      </c>
      <c r="AD68" s="894" t="s">
        <v>501</v>
      </c>
      <c r="AE68" s="991" t="str">
        <f t="shared" si="5"/>
        <v>100% CT DOSSIER</v>
      </c>
      <c r="AF68" s="569">
        <v>1</v>
      </c>
      <c r="AG68" s="568" t="s">
        <v>172</v>
      </c>
      <c r="AH68" s="567" t="s">
        <v>190</v>
      </c>
      <c r="AI68" s="567" t="s">
        <v>211</v>
      </c>
      <c r="AJ68" s="310">
        <v>1</v>
      </c>
      <c r="AK68" s="307" t="s">
        <v>172</v>
      </c>
      <c r="AL68" s="307" t="s">
        <v>190</v>
      </c>
      <c r="AM68" s="489" t="s">
        <v>211</v>
      </c>
      <c r="AN68" s="537" t="s">
        <v>455</v>
      </c>
    </row>
    <row r="69" spans="1:247" s="365" customFormat="1" ht="30.75" customHeight="1" x14ac:dyDescent="0.25">
      <c r="A69" s="345" t="s">
        <v>349</v>
      </c>
      <c r="B69" s="345" t="s">
        <v>221</v>
      </c>
      <c r="C69" s="379" t="s">
        <v>352</v>
      </c>
      <c r="D69" s="462" t="s">
        <v>404</v>
      </c>
      <c r="E69" s="339"/>
      <c r="F69" s="339" t="s">
        <v>71</v>
      </c>
      <c r="G69" s="380" t="s">
        <v>72</v>
      </c>
      <c r="H69" s="420"/>
      <c r="I69" s="429">
        <f>+I70+I71+I$55</f>
        <v>30</v>
      </c>
      <c r="J69" s="429">
        <f>+J70+J71+J$55</f>
        <v>30</v>
      </c>
      <c r="K69" s="498"/>
      <c r="L69" s="382"/>
      <c r="M69" s="612"/>
      <c r="N69" s="658"/>
      <c r="O69" s="661"/>
      <c r="P69" s="624"/>
      <c r="Q69" s="602"/>
      <c r="R69" s="623"/>
      <c r="S69" s="770"/>
      <c r="T69" s="728"/>
      <c r="U69" s="770"/>
      <c r="V69" s="792"/>
      <c r="W69" s="385"/>
      <c r="X69" s="384"/>
      <c r="Y69" s="384"/>
      <c r="Z69" s="384"/>
      <c r="AA69" s="384"/>
      <c r="AB69" s="384"/>
      <c r="AC69" s="819"/>
      <c r="AD69" s="807"/>
      <c r="AE69" s="826"/>
      <c r="AF69" s="384"/>
      <c r="AG69" s="384"/>
      <c r="AH69" s="384"/>
      <c r="AI69" s="384"/>
      <c r="AJ69" s="384"/>
      <c r="AK69" s="384"/>
      <c r="AL69" s="384"/>
      <c r="AM69" s="474"/>
      <c r="AN69" s="539"/>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row>
    <row r="70" spans="1:247" ht="48.75" customHeight="1" x14ac:dyDescent="0.25">
      <c r="A70" s="349"/>
      <c r="B70" s="273" t="s">
        <v>222</v>
      </c>
      <c r="C70" s="316" t="s">
        <v>306</v>
      </c>
      <c r="D70" s="317" t="s">
        <v>406</v>
      </c>
      <c r="E70" s="33" t="s">
        <v>116</v>
      </c>
      <c r="F70" s="35" t="s">
        <v>387</v>
      </c>
      <c r="G70" s="33" t="s">
        <v>72</v>
      </c>
      <c r="H70" s="417"/>
      <c r="I70" s="33" t="s">
        <v>80</v>
      </c>
      <c r="J70" s="33" t="s">
        <v>80</v>
      </c>
      <c r="K70" s="523" t="s">
        <v>436</v>
      </c>
      <c r="L70" s="33" t="s">
        <v>79</v>
      </c>
      <c r="M70" s="748">
        <v>5</v>
      </c>
      <c r="N70" s="641">
        <v>24</v>
      </c>
      <c r="O70" s="647"/>
      <c r="P70" s="647"/>
      <c r="Q70" s="647"/>
      <c r="R70" s="647"/>
      <c r="S70" s="632"/>
      <c r="T70" s="888" t="s">
        <v>512</v>
      </c>
      <c r="U70" s="889" t="s">
        <v>509</v>
      </c>
      <c r="V70" s="793">
        <v>1</v>
      </c>
      <c r="W70" s="568" t="s">
        <v>172</v>
      </c>
      <c r="X70" s="567" t="s">
        <v>187</v>
      </c>
      <c r="Y70" s="567" t="s">
        <v>263</v>
      </c>
      <c r="Z70" s="310">
        <v>1</v>
      </c>
      <c r="AA70" s="307" t="s">
        <v>172</v>
      </c>
      <c r="AB70" s="307" t="s">
        <v>187</v>
      </c>
      <c r="AC70" s="818" t="s">
        <v>263</v>
      </c>
      <c r="AD70" s="894" t="s">
        <v>510</v>
      </c>
      <c r="AE70" s="991" t="str">
        <f t="shared" ref="AE70:AE71" si="6">+AD70</f>
        <v>100% CT= DM devoir maison en temps libre
dépôt sujet sur CELENE</v>
      </c>
      <c r="AF70" s="569">
        <v>1</v>
      </c>
      <c r="AG70" s="568" t="s">
        <v>172</v>
      </c>
      <c r="AH70" s="567" t="s">
        <v>187</v>
      </c>
      <c r="AI70" s="567" t="s">
        <v>263</v>
      </c>
      <c r="AJ70" s="310">
        <v>1</v>
      </c>
      <c r="AK70" s="307" t="s">
        <v>172</v>
      </c>
      <c r="AL70" s="307" t="s">
        <v>187</v>
      </c>
      <c r="AM70" s="489" t="s">
        <v>263</v>
      </c>
      <c r="AN70" s="537" t="s">
        <v>456</v>
      </c>
    </row>
    <row r="71" spans="1:247" ht="30.75" customHeight="1" x14ac:dyDescent="0.25">
      <c r="A71" s="349"/>
      <c r="B71" s="273" t="s">
        <v>353</v>
      </c>
      <c r="C71" s="316" t="s">
        <v>486</v>
      </c>
      <c r="D71" s="440" t="s">
        <v>407</v>
      </c>
      <c r="E71" s="228" t="s">
        <v>116</v>
      </c>
      <c r="F71" s="35" t="s">
        <v>389</v>
      </c>
      <c r="G71" s="228" t="s">
        <v>72</v>
      </c>
      <c r="H71" s="421"/>
      <c r="I71" s="228" t="s">
        <v>77</v>
      </c>
      <c r="J71" s="228" t="s">
        <v>77</v>
      </c>
      <c r="K71" s="523" t="s">
        <v>385</v>
      </c>
      <c r="L71" s="580">
        <v>80</v>
      </c>
      <c r="M71" s="747">
        <v>5</v>
      </c>
      <c r="N71" s="640"/>
      <c r="O71" s="647"/>
      <c r="P71" s="647">
        <v>12</v>
      </c>
      <c r="Q71" s="647"/>
      <c r="R71" s="647"/>
      <c r="S71" s="631"/>
      <c r="T71" s="888" t="s">
        <v>522</v>
      </c>
      <c r="U71" s="890" t="s">
        <v>501</v>
      </c>
      <c r="V71" s="793">
        <v>1</v>
      </c>
      <c r="W71" s="568" t="s">
        <v>171</v>
      </c>
      <c r="X71" s="567"/>
      <c r="Y71" s="567"/>
      <c r="Z71" s="309">
        <v>1</v>
      </c>
      <c r="AA71" s="307" t="s">
        <v>172</v>
      </c>
      <c r="AB71" s="307" t="s">
        <v>271</v>
      </c>
      <c r="AC71" s="818"/>
      <c r="AD71" s="894" t="s">
        <v>523</v>
      </c>
      <c r="AE71" s="991" t="str">
        <f t="shared" si="6"/>
        <v>100% CT DM dépôt Celene devoir-PDF</v>
      </c>
      <c r="AF71" s="569">
        <v>1</v>
      </c>
      <c r="AG71" s="568" t="s">
        <v>172</v>
      </c>
      <c r="AH71" s="567" t="s">
        <v>187</v>
      </c>
      <c r="AI71" s="567" t="s">
        <v>192</v>
      </c>
      <c r="AJ71" s="309">
        <v>1</v>
      </c>
      <c r="AK71" s="307" t="s">
        <v>172</v>
      </c>
      <c r="AL71" s="307" t="s">
        <v>187</v>
      </c>
      <c r="AM71" s="489" t="s">
        <v>192</v>
      </c>
      <c r="AN71" s="537" t="s">
        <v>457</v>
      </c>
    </row>
    <row r="72" spans="1:247" s="365" customFormat="1" ht="30.75" customHeight="1" x14ac:dyDescent="0.25">
      <c r="A72" s="455"/>
      <c r="B72" s="455"/>
      <c r="C72" s="476"/>
      <c r="D72" s="458"/>
      <c r="E72" s="463"/>
      <c r="F72" s="457"/>
      <c r="G72" s="457"/>
      <c r="H72" s="457"/>
      <c r="I72" s="458"/>
      <c r="J72" s="478" t="s">
        <v>354</v>
      </c>
      <c r="K72" s="505"/>
      <c r="L72" s="336"/>
      <c r="M72" s="746"/>
      <c r="N72" s="653">
        <f>SUM(N57:N71)</f>
        <v>111</v>
      </c>
      <c r="O72" s="622"/>
      <c r="P72" s="622">
        <f>SUM(P57:P71)</f>
        <v>180</v>
      </c>
      <c r="Q72" s="622"/>
      <c r="R72" s="622">
        <f>SUM(R57:R71)</f>
        <v>0</v>
      </c>
      <c r="S72" s="652">
        <f>SUM(S57:S71)</f>
        <v>0</v>
      </c>
      <c r="T72" s="610"/>
      <c r="U72" s="769"/>
      <c r="V72" s="790"/>
      <c r="W72" s="479"/>
      <c r="X72" s="479"/>
      <c r="Y72" s="479"/>
      <c r="Z72" s="479"/>
      <c r="AA72" s="479"/>
      <c r="AB72" s="479"/>
      <c r="AC72" s="834"/>
      <c r="AD72" s="806"/>
      <c r="AE72" s="610"/>
      <c r="AF72" s="479"/>
      <c r="AG72" s="479"/>
      <c r="AH72" s="479"/>
      <c r="AI72" s="479"/>
      <c r="AJ72" s="479"/>
      <c r="AK72" s="479"/>
      <c r="AL72" s="479"/>
      <c r="AM72" s="486"/>
      <c r="AN72" s="54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0"/>
      <c r="FF72" s="150"/>
      <c r="FG72" s="150"/>
      <c r="FH72" s="150"/>
      <c r="FI72" s="150"/>
      <c r="FJ72" s="150"/>
      <c r="FK72" s="150"/>
      <c r="FL72" s="150"/>
      <c r="FM72" s="150"/>
      <c r="FN72" s="150"/>
      <c r="FO72" s="150"/>
      <c r="FP72" s="150"/>
      <c r="FQ72" s="150"/>
      <c r="FR72" s="150"/>
      <c r="FS72" s="150"/>
      <c r="FT72" s="150"/>
      <c r="FU72" s="150"/>
      <c r="FV72" s="150"/>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row>
    <row r="73" spans="1:247" s="356" customFormat="1" ht="23.25" customHeight="1" x14ac:dyDescent="0.25">
      <c r="A73" s="354" t="s">
        <v>355</v>
      </c>
      <c r="B73" s="572" t="s">
        <v>491</v>
      </c>
      <c r="C73" s="337" t="s">
        <v>356</v>
      </c>
      <c r="D73" s="437"/>
      <c r="E73" s="335"/>
      <c r="F73" s="335"/>
      <c r="G73" s="335"/>
      <c r="H73" s="414"/>
      <c r="I73" s="335"/>
      <c r="J73" s="335"/>
      <c r="K73" s="499"/>
      <c r="L73" s="335"/>
      <c r="M73" s="832"/>
      <c r="N73" s="686"/>
      <c r="O73" s="621"/>
      <c r="P73" s="621"/>
      <c r="Q73" s="621"/>
      <c r="R73" s="621"/>
      <c r="S73" s="685"/>
      <c r="T73" s="832"/>
      <c r="U73" s="768"/>
      <c r="V73" s="798"/>
      <c r="W73" s="335"/>
      <c r="X73" s="335"/>
      <c r="Y73" s="335"/>
      <c r="Z73" s="335"/>
      <c r="AA73" s="335"/>
      <c r="AB73" s="335"/>
      <c r="AC73" s="832"/>
      <c r="AD73" s="802"/>
      <c r="AE73" s="832"/>
      <c r="AF73" s="335"/>
      <c r="AG73" s="335"/>
      <c r="AH73" s="335"/>
      <c r="AI73" s="335"/>
      <c r="AJ73" s="335"/>
      <c r="AK73" s="335"/>
      <c r="AL73" s="335"/>
      <c r="AM73" s="466"/>
      <c r="AN73" s="543"/>
      <c r="AO73" s="355"/>
      <c r="AP73" s="355"/>
      <c r="AQ73" s="355"/>
      <c r="AR73" s="355"/>
      <c r="AS73" s="355"/>
      <c r="AT73" s="355"/>
      <c r="AU73" s="355"/>
      <c r="AV73" s="355"/>
      <c r="AW73" s="355"/>
      <c r="AX73" s="355"/>
      <c r="AY73" s="355"/>
      <c r="AZ73" s="355"/>
      <c r="BA73" s="355"/>
      <c r="BB73" s="355"/>
      <c r="BC73" s="355"/>
      <c r="BD73" s="355"/>
      <c r="BE73" s="355"/>
      <c r="BF73" s="355"/>
      <c r="BG73" s="355"/>
      <c r="BH73" s="355"/>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E73" s="355"/>
      <c r="CF73" s="355"/>
      <c r="CG73" s="355"/>
      <c r="CH73" s="355"/>
      <c r="CI73" s="355"/>
      <c r="CJ73" s="355"/>
      <c r="CK73" s="355"/>
      <c r="CL73" s="355"/>
      <c r="CM73" s="355"/>
      <c r="CN73" s="355"/>
      <c r="CO73" s="355"/>
      <c r="CP73" s="355"/>
      <c r="CQ73" s="355"/>
      <c r="CR73" s="355"/>
      <c r="CS73" s="355"/>
      <c r="CT73" s="355"/>
      <c r="CU73" s="355"/>
      <c r="CV73" s="355"/>
      <c r="CW73" s="355"/>
      <c r="CX73" s="355"/>
      <c r="CY73" s="355"/>
      <c r="CZ73" s="355"/>
      <c r="DA73" s="355"/>
      <c r="DB73" s="355"/>
      <c r="DC73" s="355"/>
      <c r="DD73" s="355"/>
      <c r="DE73" s="355"/>
      <c r="DF73" s="355"/>
      <c r="DG73" s="355"/>
      <c r="DH73" s="355"/>
      <c r="DI73" s="355"/>
      <c r="DJ73" s="355"/>
      <c r="DK73" s="355"/>
      <c r="DL73" s="355"/>
      <c r="DM73" s="355"/>
      <c r="DN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c r="EP73" s="355"/>
      <c r="EQ73" s="355"/>
      <c r="ER73" s="355"/>
      <c r="ES73" s="355"/>
      <c r="ET73" s="355"/>
      <c r="EU73" s="355"/>
      <c r="EV73" s="355"/>
      <c r="EW73" s="355"/>
      <c r="EX73" s="355"/>
      <c r="EY73" s="355"/>
      <c r="EZ73" s="355"/>
      <c r="FA73" s="355"/>
      <c r="FB73" s="355"/>
      <c r="FC73" s="355"/>
      <c r="FD73" s="355"/>
      <c r="FE73" s="355"/>
      <c r="FF73" s="355"/>
      <c r="FG73" s="355"/>
      <c r="FH73" s="355"/>
      <c r="FI73" s="355"/>
      <c r="FJ73" s="355"/>
      <c r="FK73" s="355"/>
      <c r="FL73" s="355"/>
      <c r="FM73" s="355"/>
      <c r="FN73" s="355"/>
      <c r="FO73" s="355"/>
      <c r="FP73" s="355"/>
      <c r="FQ73" s="355"/>
      <c r="FR73" s="355"/>
      <c r="FS73" s="355"/>
      <c r="FT73" s="355"/>
      <c r="FU73" s="355"/>
      <c r="FV73" s="355"/>
      <c r="FW73" s="355"/>
      <c r="FX73" s="355"/>
      <c r="FY73" s="355"/>
      <c r="FZ73" s="355"/>
      <c r="GA73" s="355"/>
      <c r="GB73" s="355"/>
      <c r="GC73" s="355"/>
      <c r="GD73" s="355"/>
      <c r="GE73" s="355"/>
      <c r="GF73" s="355"/>
      <c r="GG73" s="355"/>
      <c r="GH73" s="355"/>
      <c r="GI73" s="355"/>
      <c r="GJ73" s="355"/>
      <c r="GK73" s="355"/>
      <c r="GL73" s="355"/>
      <c r="GM73" s="355"/>
      <c r="GN73" s="355"/>
      <c r="GO73" s="355"/>
      <c r="GP73" s="355"/>
      <c r="GQ73" s="355"/>
      <c r="GR73" s="355"/>
      <c r="GS73" s="355"/>
      <c r="GT73" s="355"/>
      <c r="GU73" s="355"/>
      <c r="GV73" s="355"/>
      <c r="GW73" s="355"/>
      <c r="GX73" s="355"/>
      <c r="GY73" s="355"/>
      <c r="GZ73" s="355"/>
      <c r="HA73" s="355"/>
      <c r="HB73" s="355"/>
      <c r="HC73" s="355"/>
      <c r="HD73" s="355"/>
      <c r="HE73" s="355"/>
      <c r="HF73" s="355"/>
      <c r="HG73" s="355"/>
      <c r="HH73" s="355"/>
      <c r="HI73" s="355"/>
      <c r="HJ73" s="355"/>
      <c r="HK73" s="355"/>
      <c r="HL73" s="355"/>
      <c r="HM73" s="355"/>
      <c r="HN73" s="355"/>
      <c r="HO73" s="355"/>
      <c r="HP73" s="355"/>
      <c r="HQ73" s="355"/>
      <c r="HR73" s="355"/>
      <c r="HS73" s="355"/>
      <c r="HT73" s="355"/>
      <c r="HU73" s="355"/>
      <c r="HV73" s="355"/>
      <c r="HW73" s="355"/>
      <c r="HX73" s="355"/>
      <c r="HY73" s="355"/>
      <c r="HZ73" s="355"/>
      <c r="IA73" s="355"/>
      <c r="IB73" s="355"/>
      <c r="IC73" s="355"/>
      <c r="ID73" s="355"/>
      <c r="IE73" s="355"/>
      <c r="IF73" s="355"/>
      <c r="IG73" s="355"/>
      <c r="IH73" s="355"/>
      <c r="II73" s="355"/>
      <c r="IJ73" s="355"/>
      <c r="IK73" s="355"/>
      <c r="IL73" s="355"/>
    </row>
    <row r="74" spans="1:247" s="365" customFormat="1" ht="23.25" customHeight="1" x14ac:dyDescent="0.25">
      <c r="A74" s="344" t="s">
        <v>358</v>
      </c>
      <c r="B74" s="357" t="s">
        <v>357</v>
      </c>
      <c r="C74" s="358" t="s">
        <v>33</v>
      </c>
      <c r="D74" s="438"/>
      <c r="E74" s="360"/>
      <c r="F74" s="360"/>
      <c r="G74" s="360"/>
      <c r="H74" s="415"/>
      <c r="I74" s="360"/>
      <c r="J74" s="359"/>
      <c r="K74" s="508"/>
      <c r="L74" s="359"/>
      <c r="M74" s="745"/>
      <c r="N74" s="639"/>
      <c r="O74" s="620"/>
      <c r="P74" s="620"/>
      <c r="Q74" s="620"/>
      <c r="R74" s="643"/>
      <c r="S74" s="630"/>
      <c r="T74" s="831"/>
      <c r="U74" s="774"/>
      <c r="V74" s="797"/>
      <c r="W74" s="363"/>
      <c r="X74" s="362"/>
      <c r="Y74" s="362"/>
      <c r="Z74" s="362"/>
      <c r="AA74" s="362"/>
      <c r="AB74" s="362"/>
      <c r="AC74" s="816"/>
      <c r="AD74" s="805"/>
      <c r="AE74" s="825"/>
      <c r="AF74" s="362"/>
      <c r="AG74" s="362"/>
      <c r="AH74" s="362"/>
      <c r="AI74" s="362"/>
      <c r="AJ74" s="362"/>
      <c r="AK74" s="362"/>
      <c r="AL74" s="362"/>
      <c r="AM74" s="484"/>
      <c r="AN74" s="541"/>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4"/>
      <c r="FU74" s="364"/>
      <c r="FV74" s="364"/>
      <c r="FW74" s="364"/>
      <c r="FX74" s="364"/>
      <c r="FY74" s="364"/>
      <c r="FZ74" s="364"/>
      <c r="GA74" s="364"/>
      <c r="GB74" s="364"/>
      <c r="GC74" s="364"/>
      <c r="GD74" s="364"/>
      <c r="GE74" s="364"/>
      <c r="GF74" s="364"/>
      <c r="GG74" s="364"/>
      <c r="GH74" s="364"/>
      <c r="GI74" s="364"/>
      <c r="GJ74" s="364"/>
      <c r="GK74" s="364"/>
      <c r="GL74" s="364"/>
      <c r="GM74" s="364"/>
      <c r="GN74" s="364"/>
      <c r="GO74" s="364"/>
      <c r="GP74" s="364"/>
      <c r="GQ74" s="364"/>
      <c r="GR74" s="364"/>
      <c r="GS74" s="364"/>
      <c r="GT74" s="364"/>
      <c r="GU74" s="364"/>
      <c r="GV74" s="364"/>
      <c r="GW74" s="364"/>
      <c r="GX74" s="364"/>
      <c r="GY74" s="364"/>
      <c r="GZ74" s="364"/>
      <c r="HA74" s="364"/>
      <c r="HB74" s="364"/>
      <c r="HC74" s="364"/>
      <c r="HD74" s="364"/>
      <c r="HE74" s="364"/>
      <c r="HF74" s="364"/>
      <c r="HG74" s="364"/>
      <c r="HH74" s="364"/>
      <c r="HI74" s="364"/>
      <c r="HJ74" s="364"/>
      <c r="HK74" s="364"/>
      <c r="HL74" s="364"/>
      <c r="HM74" s="364"/>
      <c r="HN74" s="364"/>
      <c r="HO74" s="364"/>
      <c r="HP74" s="364"/>
      <c r="HQ74" s="364"/>
      <c r="HR74" s="364"/>
      <c r="HS74" s="364"/>
      <c r="HT74" s="364"/>
      <c r="HU74" s="364"/>
      <c r="HV74" s="364"/>
      <c r="HW74" s="364"/>
      <c r="HX74" s="364"/>
      <c r="HY74" s="364"/>
      <c r="HZ74" s="364"/>
      <c r="IA74" s="364"/>
      <c r="IB74" s="364"/>
      <c r="IC74" s="364"/>
      <c r="ID74" s="364"/>
      <c r="IE74" s="364"/>
      <c r="IF74" s="364"/>
      <c r="IG74" s="364"/>
      <c r="IH74" s="364"/>
      <c r="II74" s="364"/>
      <c r="IJ74" s="364"/>
      <c r="IK74" s="364"/>
      <c r="IL74" s="364"/>
    </row>
    <row r="75" spans="1:247" s="365" customFormat="1" ht="30.75" customHeight="1" x14ac:dyDescent="0.25">
      <c r="A75" s="346"/>
      <c r="B75" s="346"/>
      <c r="C75" s="366" t="s">
        <v>324</v>
      </c>
      <c r="D75" s="439"/>
      <c r="E75" s="338"/>
      <c r="F75" s="338"/>
      <c r="G75" s="338"/>
      <c r="H75" s="416"/>
      <c r="I75" s="338"/>
      <c r="J75" s="338"/>
      <c r="K75" s="439"/>
      <c r="L75" s="338"/>
      <c r="M75" s="609"/>
      <c r="N75" s="638"/>
      <c r="O75" s="681"/>
      <c r="P75" s="681"/>
      <c r="Q75" s="681"/>
      <c r="R75" s="681"/>
      <c r="S75" s="629"/>
      <c r="T75" s="727"/>
      <c r="U75" s="773"/>
      <c r="V75" s="796"/>
      <c r="W75" s="391"/>
      <c r="X75" s="338"/>
      <c r="Y75" s="338"/>
      <c r="Z75" s="338"/>
      <c r="AA75" s="338"/>
      <c r="AB75" s="338"/>
      <c r="AC75" s="609"/>
      <c r="AD75" s="804"/>
      <c r="AE75" s="611"/>
      <c r="AF75" s="338"/>
      <c r="AG75" s="338"/>
      <c r="AH75" s="338"/>
      <c r="AI75" s="338"/>
      <c r="AJ75" s="338"/>
      <c r="AK75" s="338"/>
      <c r="AL75" s="338"/>
      <c r="AM75" s="493"/>
      <c r="AN75" s="542"/>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0"/>
      <c r="FF75" s="150"/>
      <c r="FG75" s="150"/>
      <c r="FH75" s="150"/>
      <c r="FI75" s="150"/>
      <c r="FJ75" s="150"/>
      <c r="FK75" s="150"/>
      <c r="FL75" s="150"/>
      <c r="FM75" s="150"/>
      <c r="FN75" s="150"/>
      <c r="FO75" s="150"/>
      <c r="FP75" s="150"/>
      <c r="FQ75" s="150"/>
      <c r="FR75" s="150"/>
      <c r="FS75" s="150"/>
      <c r="FT75" s="150"/>
      <c r="FU75" s="150"/>
      <c r="FV75" s="150"/>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row>
    <row r="76" spans="1:247" s="475" customFormat="1" ht="36" customHeight="1" x14ac:dyDescent="0.25">
      <c r="A76" s="461"/>
      <c r="B76" s="464" t="s">
        <v>231</v>
      </c>
      <c r="C76" s="469" t="s">
        <v>230</v>
      </c>
      <c r="D76" s="325"/>
      <c r="E76" s="325" t="s">
        <v>29</v>
      </c>
      <c r="F76" s="325" t="s">
        <v>123</v>
      </c>
      <c r="G76" s="325" t="s">
        <v>73</v>
      </c>
      <c r="H76" s="424"/>
      <c r="I76" s="325" t="s">
        <v>80</v>
      </c>
      <c r="J76" s="325" t="s">
        <v>80</v>
      </c>
      <c r="K76" s="547" t="s">
        <v>390</v>
      </c>
      <c r="L76" s="577" t="s">
        <v>78</v>
      </c>
      <c r="M76" s="741">
        <v>20</v>
      </c>
      <c r="N76" s="637">
        <v>15</v>
      </c>
      <c r="O76" s="619"/>
      <c r="P76" s="619">
        <v>15</v>
      </c>
      <c r="Q76" s="619"/>
      <c r="R76" s="647"/>
      <c r="S76" s="631"/>
      <c r="T76" s="888" t="s">
        <v>212</v>
      </c>
      <c r="U76" s="766" t="s">
        <v>500</v>
      </c>
      <c r="V76" s="793" t="s">
        <v>235</v>
      </c>
      <c r="W76" s="568" t="s">
        <v>188</v>
      </c>
      <c r="X76" s="567" t="s">
        <v>187</v>
      </c>
      <c r="Y76" s="567" t="s">
        <v>194</v>
      </c>
      <c r="Z76" s="309">
        <v>1</v>
      </c>
      <c r="AA76" s="307" t="s">
        <v>172</v>
      </c>
      <c r="AB76" s="307" t="s">
        <v>187</v>
      </c>
      <c r="AC76" s="818" t="s">
        <v>194</v>
      </c>
      <c r="AD76" s="894" t="s">
        <v>501</v>
      </c>
      <c r="AE76" s="991" t="str">
        <f t="shared" ref="AE76:AE81" si="7">+AD76</f>
        <v>100% CT DOSSIER</v>
      </c>
      <c r="AF76" s="569">
        <v>1</v>
      </c>
      <c r="AG76" s="568" t="s">
        <v>172</v>
      </c>
      <c r="AH76" s="567" t="s">
        <v>187</v>
      </c>
      <c r="AI76" s="567" t="s">
        <v>194</v>
      </c>
      <c r="AJ76" s="309">
        <v>1</v>
      </c>
      <c r="AK76" s="307" t="s">
        <v>172</v>
      </c>
      <c r="AL76" s="307" t="s">
        <v>187</v>
      </c>
      <c r="AM76" s="489" t="s">
        <v>194</v>
      </c>
      <c r="AN76" s="537" t="s">
        <v>469</v>
      </c>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c r="CG76" s="481"/>
      <c r="CH76" s="481"/>
      <c r="CI76" s="481"/>
      <c r="CJ76" s="481"/>
      <c r="CK76" s="481"/>
      <c r="CL76" s="481"/>
      <c r="CM76" s="481"/>
      <c r="CN76" s="481"/>
      <c r="CO76" s="481"/>
      <c r="CP76" s="481"/>
      <c r="CQ76" s="481"/>
      <c r="CR76" s="481"/>
      <c r="CS76" s="481"/>
      <c r="CT76" s="481"/>
      <c r="CU76" s="481"/>
      <c r="CV76" s="481"/>
      <c r="CW76" s="481"/>
      <c r="CX76" s="481"/>
      <c r="CY76" s="481"/>
      <c r="CZ76" s="481"/>
      <c r="DA76" s="481"/>
      <c r="DB76" s="481"/>
      <c r="DC76" s="481"/>
      <c r="DD76" s="481"/>
      <c r="DE76" s="481"/>
      <c r="DF76" s="481"/>
      <c r="DG76" s="481"/>
      <c r="DH76" s="481"/>
      <c r="DI76" s="481"/>
      <c r="DJ76" s="481"/>
      <c r="DK76" s="481"/>
      <c r="DL76" s="481"/>
      <c r="DM76" s="481"/>
      <c r="DN76" s="481"/>
      <c r="DO76" s="481"/>
      <c r="DP76" s="481"/>
      <c r="DQ76" s="481"/>
      <c r="DR76" s="481"/>
      <c r="DS76" s="481"/>
      <c r="DT76" s="481"/>
      <c r="DU76" s="481"/>
      <c r="DV76" s="481"/>
      <c r="DW76" s="481"/>
      <c r="DX76" s="481"/>
      <c r="DY76" s="481"/>
      <c r="DZ76" s="481"/>
      <c r="EA76" s="481"/>
      <c r="EB76" s="481"/>
      <c r="EC76" s="481"/>
      <c r="ED76" s="481"/>
      <c r="EE76" s="481"/>
      <c r="EF76" s="481"/>
      <c r="EG76" s="481"/>
      <c r="EH76" s="481"/>
      <c r="EI76" s="481"/>
      <c r="EJ76" s="481"/>
      <c r="EK76" s="481"/>
      <c r="EL76" s="481"/>
      <c r="EM76" s="481"/>
      <c r="EN76" s="481"/>
      <c r="EO76" s="481"/>
      <c r="EP76" s="481"/>
      <c r="EQ76" s="481"/>
      <c r="ER76" s="481"/>
      <c r="ES76" s="481"/>
      <c r="ET76" s="481"/>
      <c r="EU76" s="481"/>
      <c r="EV76" s="481"/>
      <c r="EW76" s="481"/>
      <c r="EX76" s="481"/>
      <c r="EY76" s="481"/>
      <c r="EZ76" s="481"/>
      <c r="FA76" s="481"/>
      <c r="FB76" s="481"/>
      <c r="FC76" s="481"/>
      <c r="FD76" s="481"/>
      <c r="FE76" s="481"/>
      <c r="FF76" s="481"/>
      <c r="FG76" s="481"/>
      <c r="FH76" s="481"/>
      <c r="FI76" s="481"/>
      <c r="FJ76" s="481"/>
      <c r="FK76" s="481"/>
      <c r="FL76" s="481"/>
      <c r="FM76" s="481"/>
      <c r="FN76" s="481"/>
      <c r="FO76" s="481"/>
      <c r="FP76" s="481"/>
      <c r="FQ76" s="481"/>
      <c r="FR76" s="481"/>
      <c r="FS76" s="481"/>
      <c r="FT76" s="481"/>
      <c r="FU76" s="481"/>
      <c r="FV76" s="481"/>
      <c r="FW76" s="481"/>
      <c r="FX76" s="481"/>
      <c r="FY76" s="481"/>
      <c r="FZ76" s="481"/>
      <c r="GA76" s="481"/>
      <c r="GB76" s="481"/>
      <c r="GC76" s="481"/>
      <c r="GD76" s="481"/>
      <c r="GE76" s="481"/>
      <c r="GF76" s="481"/>
      <c r="GG76" s="481"/>
      <c r="GH76" s="481"/>
      <c r="GI76" s="481"/>
      <c r="GJ76" s="481"/>
      <c r="GK76" s="481"/>
      <c r="GL76" s="481"/>
      <c r="GM76" s="481"/>
      <c r="GN76" s="481"/>
      <c r="GO76" s="481"/>
      <c r="GP76" s="481"/>
      <c r="GQ76" s="481"/>
      <c r="GR76" s="481"/>
      <c r="GS76" s="481"/>
      <c r="GT76" s="481"/>
      <c r="GU76" s="481"/>
      <c r="GV76" s="481"/>
      <c r="GW76" s="481"/>
      <c r="GX76" s="481"/>
      <c r="GY76" s="481"/>
      <c r="GZ76" s="481"/>
      <c r="HA76" s="481"/>
      <c r="HB76" s="481"/>
      <c r="HC76" s="481"/>
      <c r="HD76" s="481"/>
      <c r="HE76" s="481"/>
      <c r="HF76" s="481"/>
      <c r="HG76" s="481"/>
      <c r="HH76" s="481"/>
      <c r="HI76" s="481"/>
      <c r="HJ76" s="481"/>
      <c r="HK76" s="481"/>
      <c r="HL76" s="481"/>
      <c r="HM76" s="481"/>
      <c r="HN76" s="481"/>
      <c r="HO76" s="481"/>
      <c r="HP76" s="481"/>
      <c r="HQ76" s="481"/>
      <c r="HR76" s="481"/>
      <c r="HS76" s="481"/>
    </row>
    <row r="77" spans="1:247" s="475" customFormat="1" ht="36" customHeight="1" x14ac:dyDescent="0.25">
      <c r="A77" s="461"/>
      <c r="B77" s="460" t="s">
        <v>281</v>
      </c>
      <c r="C77" s="316" t="s">
        <v>280</v>
      </c>
      <c r="D77" s="326" t="s">
        <v>292</v>
      </c>
      <c r="E77" s="326"/>
      <c r="F77" s="317"/>
      <c r="G77" s="326"/>
      <c r="H77" s="424"/>
      <c r="I77" s="326">
        <v>4</v>
      </c>
      <c r="J77" s="326">
        <v>4</v>
      </c>
      <c r="K77" s="547" t="s">
        <v>422</v>
      </c>
      <c r="L77" s="579" t="s">
        <v>78</v>
      </c>
      <c r="M77" s="740">
        <v>21</v>
      </c>
      <c r="N77" s="641">
        <v>15</v>
      </c>
      <c r="O77" s="647"/>
      <c r="P77" s="647">
        <v>15</v>
      </c>
      <c r="Q77" s="647"/>
      <c r="R77" s="647"/>
      <c r="S77" s="628"/>
      <c r="T77" s="888" t="s">
        <v>212</v>
      </c>
      <c r="U77" s="766" t="s">
        <v>501</v>
      </c>
      <c r="V77" s="793" t="s">
        <v>430</v>
      </c>
      <c r="W77" s="568" t="s">
        <v>188</v>
      </c>
      <c r="X77" s="567" t="s">
        <v>187</v>
      </c>
      <c r="Y77" s="567" t="s">
        <v>195</v>
      </c>
      <c r="Z77" s="574">
        <v>1</v>
      </c>
      <c r="AA77" s="574" t="s">
        <v>172</v>
      </c>
      <c r="AB77" s="574" t="s">
        <v>187</v>
      </c>
      <c r="AC77" s="814" t="s">
        <v>195</v>
      </c>
      <c r="AD77" s="894" t="s">
        <v>501</v>
      </c>
      <c r="AE77" s="991" t="str">
        <f t="shared" si="7"/>
        <v>100% CT DOSSIER</v>
      </c>
      <c r="AF77" s="569">
        <v>1</v>
      </c>
      <c r="AG77" s="568" t="s">
        <v>172</v>
      </c>
      <c r="AH77" s="567" t="s">
        <v>190</v>
      </c>
      <c r="AI77" s="567" t="s">
        <v>191</v>
      </c>
      <c r="AJ77" s="574">
        <v>1</v>
      </c>
      <c r="AK77" s="574" t="s">
        <v>172</v>
      </c>
      <c r="AL77" s="574" t="s">
        <v>190</v>
      </c>
      <c r="AM77" s="489" t="s">
        <v>191</v>
      </c>
      <c r="AN77" s="576" t="s">
        <v>459</v>
      </c>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c r="CG77" s="481"/>
      <c r="CH77" s="481"/>
      <c r="CI77" s="481"/>
      <c r="CJ77" s="481"/>
      <c r="CK77" s="481"/>
      <c r="CL77" s="481"/>
      <c r="CM77" s="481"/>
      <c r="CN77" s="481"/>
      <c r="CO77" s="481"/>
      <c r="CP77" s="481"/>
      <c r="CQ77" s="481"/>
      <c r="CR77" s="481"/>
      <c r="CS77" s="481"/>
      <c r="CT77" s="481"/>
      <c r="CU77" s="481"/>
      <c r="CV77" s="481"/>
      <c r="CW77" s="481"/>
      <c r="CX77" s="481"/>
      <c r="CY77" s="481"/>
      <c r="CZ77" s="481"/>
      <c r="DA77" s="481"/>
      <c r="DB77" s="481"/>
      <c r="DC77" s="481"/>
      <c r="DD77" s="481"/>
      <c r="DE77" s="481"/>
      <c r="DF77" s="481"/>
      <c r="DG77" s="481"/>
      <c r="DH77" s="481"/>
      <c r="DI77" s="481"/>
      <c r="DJ77" s="481"/>
      <c r="DK77" s="481"/>
      <c r="DL77" s="481"/>
      <c r="DM77" s="481"/>
      <c r="DN77" s="481"/>
      <c r="DO77" s="481"/>
      <c r="DP77" s="481"/>
      <c r="DQ77" s="481"/>
      <c r="DR77" s="481"/>
      <c r="DS77" s="481"/>
      <c r="DT77" s="481"/>
      <c r="DU77" s="481"/>
      <c r="DV77" s="481"/>
      <c r="DW77" s="481"/>
      <c r="DX77" s="481"/>
      <c r="DY77" s="481"/>
      <c r="DZ77" s="481"/>
      <c r="EA77" s="481"/>
      <c r="EB77" s="481"/>
      <c r="EC77" s="481"/>
      <c r="ED77" s="481"/>
      <c r="EE77" s="481"/>
      <c r="EF77" s="481"/>
      <c r="EG77" s="481"/>
      <c r="EH77" s="481"/>
      <c r="EI77" s="481"/>
      <c r="EJ77" s="481"/>
      <c r="EK77" s="481"/>
      <c r="EL77" s="481"/>
      <c r="EM77" s="481"/>
      <c r="EN77" s="481"/>
      <c r="EO77" s="481"/>
      <c r="EP77" s="481"/>
      <c r="EQ77" s="481"/>
      <c r="ER77" s="481"/>
      <c r="ES77" s="481"/>
      <c r="ET77" s="481"/>
      <c r="EU77" s="481"/>
      <c r="EV77" s="481"/>
      <c r="EW77" s="481"/>
      <c r="EX77" s="481"/>
      <c r="EY77" s="481"/>
      <c r="EZ77" s="481"/>
      <c r="FA77" s="481"/>
      <c r="FB77" s="481"/>
      <c r="FC77" s="481"/>
      <c r="FD77" s="481"/>
      <c r="FE77" s="481"/>
      <c r="FF77" s="481"/>
      <c r="FG77" s="481"/>
      <c r="FH77" s="481"/>
      <c r="FI77" s="481"/>
      <c r="FJ77" s="481"/>
      <c r="FK77" s="481"/>
      <c r="FL77" s="481"/>
      <c r="FM77" s="481"/>
      <c r="FN77" s="481"/>
      <c r="FO77" s="481"/>
      <c r="FP77" s="481"/>
      <c r="FQ77" s="481"/>
      <c r="FR77" s="481"/>
      <c r="FS77" s="481"/>
      <c r="FT77" s="481"/>
      <c r="FU77" s="481"/>
      <c r="FV77" s="481"/>
      <c r="FW77" s="481"/>
      <c r="FX77" s="481"/>
      <c r="FY77" s="481"/>
      <c r="FZ77" s="481"/>
      <c r="GA77" s="481"/>
      <c r="GB77" s="481"/>
      <c r="GC77" s="481"/>
      <c r="GD77" s="481"/>
      <c r="GE77" s="481"/>
      <c r="GF77" s="481"/>
      <c r="GG77" s="481"/>
      <c r="GH77" s="481"/>
      <c r="GI77" s="481"/>
      <c r="GJ77" s="481"/>
      <c r="GK77" s="481"/>
      <c r="GL77" s="481"/>
      <c r="GM77" s="481"/>
      <c r="GN77" s="481"/>
      <c r="GO77" s="481"/>
      <c r="GP77" s="481"/>
      <c r="GQ77" s="481"/>
      <c r="GR77" s="481"/>
      <c r="GS77" s="481"/>
      <c r="GT77" s="481"/>
      <c r="GU77" s="481"/>
      <c r="GV77" s="481"/>
      <c r="GW77" s="481"/>
      <c r="GX77" s="481"/>
      <c r="GY77" s="481"/>
      <c r="GZ77" s="481"/>
      <c r="HA77" s="481"/>
      <c r="HB77" s="481"/>
      <c r="HC77" s="481"/>
      <c r="HD77" s="481"/>
      <c r="HE77" s="481"/>
      <c r="HF77" s="481"/>
      <c r="HG77" s="481"/>
      <c r="HH77" s="481"/>
      <c r="HI77" s="481"/>
      <c r="HJ77" s="481"/>
      <c r="HK77" s="481"/>
      <c r="HL77" s="481"/>
      <c r="HM77" s="481"/>
      <c r="HN77" s="481"/>
      <c r="HO77" s="481"/>
      <c r="HP77" s="481"/>
      <c r="HQ77" s="481"/>
      <c r="HR77" s="481"/>
      <c r="HS77" s="481"/>
    </row>
    <row r="78" spans="1:247" s="475" customFormat="1" ht="36" customHeight="1" x14ac:dyDescent="0.25">
      <c r="A78" s="461"/>
      <c r="B78" s="317" t="s">
        <v>265</v>
      </c>
      <c r="C78" s="316" t="s">
        <v>266</v>
      </c>
      <c r="D78" s="317" t="s">
        <v>293</v>
      </c>
      <c r="E78" s="317" t="s">
        <v>29</v>
      </c>
      <c r="F78" s="318"/>
      <c r="G78" s="318" t="s">
        <v>73</v>
      </c>
      <c r="H78" s="422"/>
      <c r="I78" s="318">
        <v>4</v>
      </c>
      <c r="J78" s="318">
        <v>4</v>
      </c>
      <c r="K78" s="516" t="s">
        <v>429</v>
      </c>
      <c r="L78" s="578" t="s">
        <v>78</v>
      </c>
      <c r="M78" s="739">
        <v>21</v>
      </c>
      <c r="N78" s="637">
        <v>15</v>
      </c>
      <c r="O78" s="619"/>
      <c r="P78" s="619">
        <v>15</v>
      </c>
      <c r="Q78" s="619"/>
      <c r="R78" s="647"/>
      <c r="S78" s="628"/>
      <c r="T78" s="888" t="s">
        <v>212</v>
      </c>
      <c r="U78" s="766" t="s">
        <v>501</v>
      </c>
      <c r="V78" s="793" t="s">
        <v>237</v>
      </c>
      <c r="W78" s="568" t="s">
        <v>171</v>
      </c>
      <c r="X78" s="567" t="s">
        <v>187</v>
      </c>
      <c r="Y78" s="567" t="s">
        <v>212</v>
      </c>
      <c r="Z78" s="309">
        <v>1</v>
      </c>
      <c r="AA78" s="307" t="s">
        <v>172</v>
      </c>
      <c r="AB78" s="307" t="s">
        <v>187</v>
      </c>
      <c r="AC78" s="818" t="s">
        <v>194</v>
      </c>
      <c r="AD78" s="894" t="s">
        <v>501</v>
      </c>
      <c r="AE78" s="991" t="str">
        <f t="shared" si="7"/>
        <v>100% CT DOSSIER</v>
      </c>
      <c r="AF78" s="569">
        <v>1</v>
      </c>
      <c r="AG78" s="568" t="s">
        <v>172</v>
      </c>
      <c r="AH78" s="567" t="s">
        <v>190</v>
      </c>
      <c r="AI78" s="567" t="s">
        <v>211</v>
      </c>
      <c r="AJ78" s="309">
        <v>1</v>
      </c>
      <c r="AK78" s="307" t="s">
        <v>172</v>
      </c>
      <c r="AL78" s="307" t="s">
        <v>190</v>
      </c>
      <c r="AM78" s="489" t="s">
        <v>211</v>
      </c>
      <c r="AN78" s="537" t="s">
        <v>460</v>
      </c>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c r="CG78" s="481"/>
      <c r="CH78" s="481"/>
      <c r="CI78" s="481"/>
      <c r="CJ78" s="481"/>
      <c r="CK78" s="481"/>
      <c r="CL78" s="481"/>
      <c r="CM78" s="481"/>
      <c r="CN78" s="481"/>
      <c r="CO78" s="481"/>
      <c r="CP78" s="481"/>
      <c r="CQ78" s="481"/>
      <c r="CR78" s="481"/>
      <c r="CS78" s="481"/>
      <c r="CT78" s="481"/>
      <c r="CU78" s="481"/>
      <c r="CV78" s="481"/>
      <c r="CW78" s="481"/>
      <c r="CX78" s="481"/>
      <c r="CY78" s="481"/>
      <c r="CZ78" s="481"/>
      <c r="DA78" s="481"/>
      <c r="DB78" s="481"/>
      <c r="DC78" s="481"/>
      <c r="DD78" s="481"/>
      <c r="DE78" s="481"/>
      <c r="DF78" s="481"/>
      <c r="DG78" s="481"/>
      <c r="DH78" s="481"/>
      <c r="DI78" s="481"/>
      <c r="DJ78" s="481"/>
      <c r="DK78" s="481"/>
      <c r="DL78" s="481"/>
      <c r="DM78" s="481"/>
      <c r="DN78" s="481"/>
      <c r="DO78" s="481"/>
      <c r="DP78" s="481"/>
      <c r="DQ78" s="481"/>
      <c r="DR78" s="481"/>
      <c r="DS78" s="481"/>
      <c r="DT78" s="481"/>
      <c r="DU78" s="481"/>
      <c r="DV78" s="481"/>
      <c r="DW78" s="481"/>
      <c r="DX78" s="481"/>
      <c r="DY78" s="481"/>
      <c r="DZ78" s="481"/>
      <c r="EA78" s="481"/>
      <c r="EB78" s="481"/>
      <c r="EC78" s="481"/>
      <c r="ED78" s="481"/>
      <c r="EE78" s="481"/>
      <c r="EF78" s="481"/>
      <c r="EG78" s="481"/>
      <c r="EH78" s="481"/>
      <c r="EI78" s="481"/>
      <c r="EJ78" s="481"/>
      <c r="EK78" s="481"/>
      <c r="EL78" s="481"/>
      <c r="EM78" s="481"/>
      <c r="EN78" s="481"/>
      <c r="EO78" s="481"/>
      <c r="EP78" s="481"/>
      <c r="EQ78" s="481"/>
      <c r="ER78" s="481"/>
      <c r="ES78" s="481"/>
      <c r="ET78" s="481"/>
      <c r="EU78" s="481"/>
      <c r="EV78" s="481"/>
      <c r="EW78" s="481"/>
      <c r="EX78" s="481"/>
      <c r="EY78" s="481"/>
      <c r="EZ78" s="481"/>
      <c r="FA78" s="481"/>
      <c r="FB78" s="481"/>
      <c r="FC78" s="481"/>
      <c r="FD78" s="481"/>
      <c r="FE78" s="481"/>
      <c r="FF78" s="481"/>
      <c r="FG78" s="481"/>
      <c r="FH78" s="481"/>
      <c r="FI78" s="481"/>
      <c r="FJ78" s="481"/>
      <c r="FK78" s="481"/>
      <c r="FL78" s="481"/>
      <c r="FM78" s="481"/>
      <c r="FN78" s="481"/>
      <c r="FO78" s="481"/>
      <c r="FP78" s="481"/>
      <c r="FQ78" s="481"/>
      <c r="FR78" s="481"/>
      <c r="FS78" s="481"/>
      <c r="FT78" s="481"/>
      <c r="FU78" s="481"/>
      <c r="FV78" s="481"/>
      <c r="FW78" s="481"/>
      <c r="FX78" s="481"/>
      <c r="FY78" s="481"/>
      <c r="FZ78" s="481"/>
      <c r="GA78" s="481"/>
      <c r="GB78" s="481"/>
      <c r="GC78" s="481"/>
      <c r="GD78" s="481"/>
      <c r="GE78" s="481"/>
      <c r="GF78" s="481"/>
      <c r="GG78" s="481"/>
      <c r="GH78" s="481"/>
      <c r="GI78" s="481"/>
      <c r="GJ78" s="481"/>
      <c r="GK78" s="481"/>
      <c r="GL78" s="481"/>
      <c r="GM78" s="481"/>
      <c r="GN78" s="481"/>
      <c r="GO78" s="481"/>
      <c r="GP78" s="481"/>
      <c r="GQ78" s="481"/>
      <c r="GR78" s="481"/>
      <c r="GS78" s="481"/>
      <c r="GT78" s="481"/>
      <c r="GU78" s="481"/>
      <c r="GV78" s="481"/>
      <c r="GW78" s="481"/>
      <c r="GX78" s="481"/>
      <c r="GY78" s="481"/>
      <c r="GZ78" s="481"/>
      <c r="HA78" s="481"/>
      <c r="HB78" s="481"/>
      <c r="HC78" s="481"/>
      <c r="HD78" s="481"/>
      <c r="HE78" s="481"/>
      <c r="HF78" s="481"/>
      <c r="HG78" s="481"/>
      <c r="HH78" s="481"/>
      <c r="HI78" s="481"/>
      <c r="HJ78" s="481"/>
      <c r="HK78" s="481"/>
      <c r="HL78" s="481"/>
      <c r="HM78" s="481"/>
      <c r="HN78" s="481"/>
      <c r="HO78" s="481"/>
      <c r="HP78" s="481"/>
      <c r="HQ78" s="481"/>
      <c r="HR78" s="481"/>
      <c r="HS78" s="481"/>
    </row>
    <row r="79" spans="1:247" s="431" customFormat="1" ht="36" customHeight="1" x14ac:dyDescent="0.25">
      <c r="A79" s="461"/>
      <c r="B79" s="33" t="s">
        <v>232</v>
      </c>
      <c r="C79" s="259" t="s">
        <v>121</v>
      </c>
      <c r="D79" s="317"/>
      <c r="E79" s="33" t="s">
        <v>29</v>
      </c>
      <c r="F79" s="33"/>
      <c r="G79" s="35" t="s">
        <v>73</v>
      </c>
      <c r="H79" s="422"/>
      <c r="I79" s="33" t="s">
        <v>77</v>
      </c>
      <c r="J79" s="33" t="s">
        <v>77</v>
      </c>
      <c r="K79" s="515" t="s">
        <v>422</v>
      </c>
      <c r="L79" s="35" t="s">
        <v>78</v>
      </c>
      <c r="M79" s="744">
        <v>20</v>
      </c>
      <c r="N79" s="637">
        <v>12</v>
      </c>
      <c r="O79" s="619"/>
      <c r="P79" s="619">
        <v>12</v>
      </c>
      <c r="Q79" s="619"/>
      <c r="R79" s="647"/>
      <c r="S79" s="628"/>
      <c r="T79" s="888" t="s">
        <v>212</v>
      </c>
      <c r="U79" s="766" t="s">
        <v>501</v>
      </c>
      <c r="V79" s="793" t="s">
        <v>430</v>
      </c>
      <c r="W79" s="568" t="s">
        <v>188</v>
      </c>
      <c r="X79" s="567" t="s">
        <v>187</v>
      </c>
      <c r="Y79" s="567" t="s">
        <v>195</v>
      </c>
      <c r="Z79" s="310">
        <v>1</v>
      </c>
      <c r="AA79" s="307" t="s">
        <v>172</v>
      </c>
      <c r="AB79" s="307" t="s">
        <v>187</v>
      </c>
      <c r="AC79" s="818" t="s">
        <v>195</v>
      </c>
      <c r="AD79" s="894" t="s">
        <v>501</v>
      </c>
      <c r="AE79" s="991" t="str">
        <f t="shared" si="7"/>
        <v>100% CT DOSSIER</v>
      </c>
      <c r="AF79" s="569">
        <v>1</v>
      </c>
      <c r="AG79" s="568" t="s">
        <v>172</v>
      </c>
      <c r="AH79" s="567" t="s">
        <v>190</v>
      </c>
      <c r="AI79" s="567" t="s">
        <v>191</v>
      </c>
      <c r="AJ79" s="310">
        <v>1</v>
      </c>
      <c r="AK79" s="307" t="s">
        <v>172</v>
      </c>
      <c r="AL79" s="307" t="s">
        <v>190</v>
      </c>
      <c r="AM79" s="489" t="s">
        <v>191</v>
      </c>
      <c r="AN79" s="537" t="s">
        <v>461</v>
      </c>
      <c r="AO79" s="430"/>
      <c r="AP79" s="430"/>
      <c r="AQ79" s="430"/>
      <c r="AR79" s="430"/>
      <c r="AS79" s="430"/>
      <c r="AT79" s="430"/>
      <c r="AU79" s="430"/>
      <c r="AV79" s="430"/>
      <c r="AW79" s="430"/>
      <c r="AX79" s="430"/>
      <c r="AY79" s="430"/>
      <c r="AZ79" s="430"/>
      <c r="BA79" s="430"/>
      <c r="BB79" s="430"/>
      <c r="BC79" s="430"/>
      <c r="BD79" s="430"/>
      <c r="BE79" s="430"/>
      <c r="BF79" s="430"/>
      <c r="BG79" s="430"/>
      <c r="BH79" s="430"/>
      <c r="BI79" s="430"/>
      <c r="BJ79" s="430"/>
      <c r="BK79" s="430"/>
      <c r="BL79" s="430"/>
      <c r="BM79" s="430"/>
      <c r="BN79" s="430"/>
      <c r="BO79" s="430"/>
      <c r="BP79" s="430"/>
      <c r="BQ79" s="430"/>
      <c r="BR79" s="430"/>
      <c r="BS79" s="430"/>
      <c r="BT79" s="430"/>
      <c r="BU79" s="430"/>
      <c r="BV79" s="430"/>
      <c r="BW79" s="430"/>
      <c r="BX79" s="430"/>
      <c r="BY79" s="430"/>
      <c r="BZ79" s="430"/>
      <c r="CA79" s="430"/>
      <c r="CB79" s="430"/>
      <c r="CC79" s="430"/>
      <c r="CD79" s="430"/>
      <c r="CE79" s="430"/>
      <c r="CF79" s="430"/>
      <c r="CG79" s="430"/>
      <c r="CH79" s="430"/>
      <c r="CI79" s="430"/>
      <c r="CJ79" s="430"/>
      <c r="CK79" s="430"/>
      <c r="CL79" s="430"/>
      <c r="CM79" s="430"/>
      <c r="CN79" s="430"/>
      <c r="CO79" s="430"/>
      <c r="CP79" s="430"/>
      <c r="CQ79" s="430"/>
      <c r="CR79" s="430"/>
      <c r="CS79" s="430"/>
      <c r="CT79" s="430"/>
      <c r="CU79" s="430"/>
      <c r="CV79" s="430"/>
      <c r="CW79" s="430"/>
      <c r="CX79" s="430"/>
      <c r="CY79" s="430"/>
      <c r="CZ79" s="430"/>
      <c r="DA79" s="430"/>
      <c r="DB79" s="430"/>
      <c r="DC79" s="430"/>
      <c r="DD79" s="430"/>
      <c r="DE79" s="430"/>
      <c r="DF79" s="430"/>
      <c r="DG79" s="430"/>
      <c r="DH79" s="430"/>
      <c r="DI79" s="430"/>
      <c r="DJ79" s="430"/>
      <c r="DK79" s="430"/>
      <c r="DL79" s="430"/>
      <c r="DM79" s="430"/>
      <c r="DN79" s="430"/>
      <c r="DO79" s="430"/>
      <c r="DP79" s="430"/>
      <c r="DQ79" s="430"/>
      <c r="DR79" s="430"/>
      <c r="DS79" s="430"/>
      <c r="DT79" s="430"/>
      <c r="DU79" s="430"/>
      <c r="DV79" s="430"/>
      <c r="DW79" s="430"/>
      <c r="DX79" s="430"/>
      <c r="DY79" s="430"/>
      <c r="DZ79" s="430"/>
      <c r="EA79" s="430"/>
      <c r="EB79" s="430"/>
      <c r="EC79" s="430"/>
      <c r="ED79" s="430"/>
      <c r="EE79" s="430"/>
      <c r="EF79" s="430"/>
      <c r="EG79" s="430"/>
      <c r="EH79" s="430"/>
      <c r="EI79" s="430"/>
      <c r="EJ79" s="430"/>
      <c r="EK79" s="430"/>
      <c r="EL79" s="430"/>
      <c r="EM79" s="430"/>
      <c r="EN79" s="430"/>
      <c r="EO79" s="430"/>
      <c r="EP79" s="430"/>
      <c r="EQ79" s="430"/>
      <c r="ER79" s="430"/>
      <c r="ES79" s="430"/>
      <c r="ET79" s="430"/>
      <c r="EU79" s="430"/>
      <c r="EV79" s="430"/>
      <c r="EW79" s="430"/>
      <c r="EX79" s="430"/>
      <c r="EY79" s="430"/>
      <c r="EZ79" s="430"/>
      <c r="FA79" s="430"/>
      <c r="FB79" s="430"/>
      <c r="FC79" s="430"/>
      <c r="FD79" s="430"/>
      <c r="FE79" s="430"/>
      <c r="FF79" s="430"/>
      <c r="FG79" s="430"/>
      <c r="FH79" s="430"/>
      <c r="FI79" s="430"/>
      <c r="FJ79" s="430"/>
      <c r="FK79" s="430"/>
      <c r="FL79" s="430"/>
      <c r="FM79" s="430"/>
      <c r="FN79" s="430"/>
      <c r="FO79" s="430"/>
      <c r="FP79" s="430"/>
      <c r="FQ79" s="430"/>
      <c r="FR79" s="430"/>
      <c r="FS79" s="430"/>
      <c r="FT79" s="430"/>
      <c r="FU79" s="430"/>
      <c r="FV79" s="430"/>
      <c r="FW79" s="430"/>
      <c r="FX79" s="430"/>
      <c r="FY79" s="430"/>
      <c r="FZ79" s="430"/>
      <c r="GA79" s="430"/>
      <c r="GB79" s="430"/>
      <c r="GC79" s="430"/>
      <c r="GD79" s="430"/>
      <c r="GE79" s="430"/>
      <c r="GF79" s="430"/>
      <c r="GG79" s="430"/>
      <c r="GH79" s="430"/>
      <c r="GI79" s="430"/>
      <c r="GJ79" s="430"/>
      <c r="GK79" s="430"/>
      <c r="GL79" s="430"/>
      <c r="GM79" s="430"/>
      <c r="GN79" s="430"/>
      <c r="GO79" s="430"/>
      <c r="GP79" s="430"/>
      <c r="GQ79" s="430"/>
      <c r="GR79" s="430"/>
      <c r="GS79" s="430"/>
      <c r="GT79" s="430"/>
      <c r="GU79" s="430"/>
      <c r="GV79" s="430"/>
      <c r="GW79" s="430"/>
      <c r="GX79" s="430"/>
      <c r="GY79" s="430"/>
      <c r="GZ79" s="430"/>
      <c r="HA79" s="430"/>
      <c r="HB79" s="430"/>
      <c r="HC79" s="430"/>
      <c r="HD79" s="430"/>
      <c r="HE79" s="430"/>
      <c r="HF79" s="430"/>
      <c r="HG79" s="430"/>
      <c r="HH79" s="430"/>
      <c r="HI79" s="430"/>
      <c r="HJ79" s="430"/>
      <c r="HK79" s="430"/>
      <c r="HL79" s="430"/>
      <c r="HM79" s="430"/>
      <c r="HN79" s="430"/>
      <c r="HO79" s="430"/>
      <c r="HP79" s="430"/>
      <c r="HQ79" s="430"/>
      <c r="HR79" s="430"/>
      <c r="HS79" s="430"/>
    </row>
    <row r="80" spans="1:247" s="431" customFormat="1" ht="36" customHeight="1" x14ac:dyDescent="0.25">
      <c r="A80" s="461"/>
      <c r="B80" s="33" t="s">
        <v>233</v>
      </c>
      <c r="C80" s="259" t="s">
        <v>369</v>
      </c>
      <c r="D80" s="317"/>
      <c r="E80" s="33" t="s">
        <v>29</v>
      </c>
      <c r="F80" s="33"/>
      <c r="G80" s="35" t="s">
        <v>73</v>
      </c>
      <c r="H80" s="422"/>
      <c r="I80" s="33" t="s">
        <v>77</v>
      </c>
      <c r="J80" s="33" t="s">
        <v>77</v>
      </c>
      <c r="K80" s="515" t="s">
        <v>427</v>
      </c>
      <c r="L80" s="35" t="s">
        <v>78</v>
      </c>
      <c r="M80" s="744">
        <v>23</v>
      </c>
      <c r="N80" s="641"/>
      <c r="O80" s="647"/>
      <c r="P80" s="647">
        <v>24</v>
      </c>
      <c r="Q80" s="647"/>
      <c r="R80" s="647"/>
      <c r="S80" s="628"/>
      <c r="T80" s="888" t="s">
        <v>212</v>
      </c>
      <c r="U80" s="766" t="s">
        <v>501</v>
      </c>
      <c r="V80" s="793">
        <v>1</v>
      </c>
      <c r="W80" s="568" t="s">
        <v>171</v>
      </c>
      <c r="X80" s="567" t="s">
        <v>236</v>
      </c>
      <c r="Y80" s="567"/>
      <c r="Z80" s="310">
        <v>1</v>
      </c>
      <c r="AA80" s="307" t="s">
        <v>172</v>
      </c>
      <c r="AB80" s="307" t="s">
        <v>187</v>
      </c>
      <c r="AC80" s="818" t="s">
        <v>192</v>
      </c>
      <c r="AD80" s="894" t="s">
        <v>501</v>
      </c>
      <c r="AE80" s="991" t="str">
        <f t="shared" si="7"/>
        <v>100% CT DOSSIER</v>
      </c>
      <c r="AF80" s="569">
        <v>1</v>
      </c>
      <c r="AG80" s="568" t="s">
        <v>172</v>
      </c>
      <c r="AH80" s="567" t="s">
        <v>187</v>
      </c>
      <c r="AI80" s="567" t="s">
        <v>192</v>
      </c>
      <c r="AJ80" s="310">
        <v>1</v>
      </c>
      <c r="AK80" s="307" t="s">
        <v>172</v>
      </c>
      <c r="AL80" s="307" t="s">
        <v>187</v>
      </c>
      <c r="AM80" s="489" t="s">
        <v>192</v>
      </c>
      <c r="AN80" s="537" t="s">
        <v>462</v>
      </c>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c r="BP80" s="430"/>
      <c r="BQ80" s="430"/>
      <c r="BR80" s="430"/>
      <c r="BS80" s="430"/>
      <c r="BT80" s="430"/>
      <c r="BU80" s="430"/>
      <c r="BV80" s="430"/>
      <c r="BW80" s="430"/>
      <c r="BX80" s="430"/>
      <c r="BY80" s="430"/>
      <c r="BZ80" s="430"/>
      <c r="CA80" s="430"/>
      <c r="CB80" s="430"/>
      <c r="CC80" s="430"/>
      <c r="CD80" s="430"/>
      <c r="CE80" s="430"/>
      <c r="CF80" s="430"/>
      <c r="CG80" s="430"/>
      <c r="CH80" s="430"/>
      <c r="CI80" s="430"/>
      <c r="CJ80" s="430"/>
      <c r="CK80" s="430"/>
      <c r="CL80" s="430"/>
      <c r="CM80" s="430"/>
      <c r="CN80" s="430"/>
      <c r="CO80" s="430"/>
      <c r="CP80" s="430"/>
      <c r="CQ80" s="430"/>
      <c r="CR80" s="430"/>
      <c r="CS80" s="430"/>
      <c r="CT80" s="430"/>
      <c r="CU80" s="430"/>
      <c r="CV80" s="430"/>
      <c r="CW80" s="430"/>
      <c r="CX80" s="430"/>
      <c r="CY80" s="430"/>
      <c r="CZ80" s="430"/>
      <c r="DA80" s="430"/>
      <c r="DB80" s="430"/>
      <c r="DC80" s="430"/>
      <c r="DD80" s="430"/>
      <c r="DE80" s="430"/>
      <c r="DF80" s="430"/>
      <c r="DG80" s="430"/>
      <c r="DH80" s="430"/>
      <c r="DI80" s="430"/>
      <c r="DJ80" s="430"/>
      <c r="DK80" s="430"/>
      <c r="DL80" s="430"/>
      <c r="DM80" s="430"/>
      <c r="DN80" s="430"/>
      <c r="DO80" s="430"/>
      <c r="DP80" s="430"/>
      <c r="DQ80" s="430"/>
      <c r="DR80" s="430"/>
      <c r="DS80" s="430"/>
      <c r="DT80" s="430"/>
      <c r="DU80" s="430"/>
      <c r="DV80" s="430"/>
      <c r="DW80" s="430"/>
      <c r="DX80" s="430"/>
      <c r="DY80" s="430"/>
      <c r="DZ80" s="430"/>
      <c r="EA80" s="430"/>
      <c r="EB80" s="430"/>
      <c r="EC80" s="430"/>
      <c r="ED80" s="430"/>
      <c r="EE80" s="430"/>
      <c r="EF80" s="430"/>
      <c r="EG80" s="430"/>
      <c r="EH80" s="430"/>
      <c r="EI80" s="430"/>
      <c r="EJ80" s="430"/>
      <c r="EK80" s="430"/>
      <c r="EL80" s="430"/>
      <c r="EM80" s="430"/>
      <c r="EN80" s="430"/>
      <c r="EO80" s="430"/>
      <c r="EP80" s="430"/>
      <c r="EQ80" s="430"/>
      <c r="ER80" s="430"/>
      <c r="ES80" s="430"/>
      <c r="ET80" s="430"/>
      <c r="EU80" s="430"/>
      <c r="EV80" s="430"/>
      <c r="EW80" s="430"/>
      <c r="EX80" s="430"/>
      <c r="EY80" s="430"/>
      <c r="EZ80" s="430"/>
      <c r="FA80" s="430"/>
      <c r="FB80" s="430"/>
      <c r="FC80" s="430"/>
      <c r="FD80" s="430"/>
      <c r="FE80" s="430"/>
      <c r="FF80" s="430"/>
      <c r="FG80" s="430"/>
      <c r="FH80" s="430"/>
      <c r="FI80" s="430"/>
      <c r="FJ80" s="430"/>
      <c r="FK80" s="430"/>
      <c r="FL80" s="430"/>
      <c r="FM80" s="430"/>
      <c r="FN80" s="430"/>
      <c r="FO80" s="430"/>
      <c r="FP80" s="430"/>
      <c r="FQ80" s="430"/>
      <c r="FR80" s="430"/>
      <c r="FS80" s="430"/>
      <c r="FT80" s="430"/>
      <c r="FU80" s="430"/>
      <c r="FV80" s="430"/>
      <c r="FW80" s="430"/>
      <c r="FX80" s="430"/>
      <c r="FY80" s="430"/>
      <c r="FZ80" s="430"/>
      <c r="GA80" s="430"/>
      <c r="GB80" s="430"/>
      <c r="GC80" s="430"/>
      <c r="GD80" s="430"/>
      <c r="GE80" s="430"/>
      <c r="GF80" s="430"/>
      <c r="GG80" s="430"/>
      <c r="GH80" s="430"/>
      <c r="GI80" s="430"/>
      <c r="GJ80" s="430"/>
      <c r="GK80" s="430"/>
      <c r="GL80" s="430"/>
      <c r="GM80" s="430"/>
      <c r="GN80" s="430"/>
      <c r="GO80" s="430"/>
      <c r="GP80" s="430"/>
      <c r="GQ80" s="430"/>
      <c r="GR80" s="430"/>
      <c r="GS80" s="430"/>
      <c r="GT80" s="430"/>
      <c r="GU80" s="430"/>
      <c r="GV80" s="430"/>
      <c r="GW80" s="430"/>
      <c r="GX80" s="430"/>
      <c r="GY80" s="430"/>
      <c r="GZ80" s="430"/>
      <c r="HA80" s="430"/>
      <c r="HB80" s="430"/>
      <c r="HC80" s="430"/>
      <c r="HD80" s="430"/>
      <c r="HE80" s="430"/>
      <c r="HF80" s="430"/>
      <c r="HG80" s="430"/>
      <c r="HH80" s="430"/>
      <c r="HI80" s="430"/>
      <c r="HJ80" s="430"/>
      <c r="HK80" s="430"/>
      <c r="HL80" s="430"/>
      <c r="HM80" s="430"/>
      <c r="HN80" s="430"/>
      <c r="HO80" s="430"/>
      <c r="HP80" s="430"/>
      <c r="HQ80" s="430"/>
      <c r="HR80" s="430"/>
      <c r="HS80" s="430"/>
    </row>
    <row r="81" spans="1:247" s="431" customFormat="1" ht="51" customHeight="1" x14ac:dyDescent="0.25">
      <c r="A81" s="461"/>
      <c r="B81" s="33" t="s">
        <v>234</v>
      </c>
      <c r="C81" s="316" t="s">
        <v>370</v>
      </c>
      <c r="D81" s="317" t="s">
        <v>294</v>
      </c>
      <c r="E81" s="33" t="s">
        <v>29</v>
      </c>
      <c r="F81" s="33"/>
      <c r="G81" s="35" t="s">
        <v>73</v>
      </c>
      <c r="H81" s="422"/>
      <c r="I81" s="33" t="s">
        <v>77</v>
      </c>
      <c r="J81" s="33" t="s">
        <v>77</v>
      </c>
      <c r="K81" s="515" t="s">
        <v>426</v>
      </c>
      <c r="L81" s="35" t="s">
        <v>78</v>
      </c>
      <c r="M81" s="744">
        <v>23</v>
      </c>
      <c r="N81" s="641"/>
      <c r="O81" s="647"/>
      <c r="P81" s="647">
        <v>24</v>
      </c>
      <c r="Q81" s="647"/>
      <c r="R81" s="647"/>
      <c r="S81" s="628"/>
      <c r="T81" s="888" t="s">
        <v>212</v>
      </c>
      <c r="U81" s="766" t="s">
        <v>501</v>
      </c>
      <c r="V81" s="793">
        <v>1</v>
      </c>
      <c r="W81" s="568" t="s">
        <v>171</v>
      </c>
      <c r="X81" s="567" t="s">
        <v>271</v>
      </c>
      <c r="Y81" s="567"/>
      <c r="Z81" s="310">
        <v>1</v>
      </c>
      <c r="AA81" s="307" t="s">
        <v>172</v>
      </c>
      <c r="AB81" s="307" t="s">
        <v>187</v>
      </c>
      <c r="AC81" s="818" t="s">
        <v>192</v>
      </c>
      <c r="AD81" s="894" t="s">
        <v>501</v>
      </c>
      <c r="AE81" s="991" t="str">
        <f t="shared" si="7"/>
        <v>100% CT DOSSIER</v>
      </c>
      <c r="AF81" s="569">
        <v>1</v>
      </c>
      <c r="AG81" s="568" t="s">
        <v>172</v>
      </c>
      <c r="AH81" s="567" t="s">
        <v>190</v>
      </c>
      <c r="AI81" s="567" t="s">
        <v>211</v>
      </c>
      <c r="AJ81" s="310">
        <v>1</v>
      </c>
      <c r="AK81" s="307" t="s">
        <v>172</v>
      </c>
      <c r="AL81" s="307" t="s">
        <v>190</v>
      </c>
      <c r="AM81" s="489" t="s">
        <v>211</v>
      </c>
      <c r="AN81" s="537" t="s">
        <v>463</v>
      </c>
      <c r="AO81" s="430"/>
      <c r="AP81" s="430"/>
      <c r="AQ81" s="430"/>
      <c r="AR81" s="430"/>
      <c r="AS81" s="430"/>
      <c r="AT81" s="430"/>
      <c r="AU81" s="430"/>
      <c r="AV81" s="430"/>
      <c r="AW81" s="430"/>
      <c r="AX81" s="430"/>
      <c r="AY81" s="430"/>
      <c r="AZ81" s="430"/>
      <c r="BA81" s="430"/>
      <c r="BB81" s="430"/>
      <c r="BC81" s="430"/>
      <c r="BD81" s="430"/>
      <c r="BE81" s="430"/>
      <c r="BF81" s="430"/>
      <c r="BG81" s="430"/>
      <c r="BH81" s="430"/>
      <c r="BI81" s="430"/>
      <c r="BJ81" s="430"/>
      <c r="BK81" s="430"/>
      <c r="BL81" s="430"/>
      <c r="BM81" s="430"/>
      <c r="BN81" s="430"/>
      <c r="BO81" s="430"/>
      <c r="BP81" s="430"/>
      <c r="BQ81" s="430"/>
      <c r="BR81" s="430"/>
      <c r="BS81" s="430"/>
      <c r="BT81" s="430"/>
      <c r="BU81" s="430"/>
      <c r="BV81" s="430"/>
      <c r="BW81" s="430"/>
      <c r="BX81" s="430"/>
      <c r="BY81" s="430"/>
      <c r="BZ81" s="430"/>
      <c r="CA81" s="430"/>
      <c r="CB81" s="430"/>
      <c r="CC81" s="430"/>
      <c r="CD81" s="430"/>
      <c r="CE81" s="430"/>
      <c r="CF81" s="430"/>
      <c r="CG81" s="430"/>
      <c r="CH81" s="430"/>
      <c r="CI81" s="430"/>
      <c r="CJ81" s="430"/>
      <c r="CK81" s="430"/>
      <c r="CL81" s="430"/>
      <c r="CM81" s="430"/>
      <c r="CN81" s="430"/>
      <c r="CO81" s="430"/>
      <c r="CP81" s="430"/>
      <c r="CQ81" s="430"/>
      <c r="CR81" s="430"/>
      <c r="CS81" s="430"/>
      <c r="CT81" s="430"/>
      <c r="CU81" s="430"/>
      <c r="CV81" s="430"/>
      <c r="CW81" s="430"/>
      <c r="CX81" s="430"/>
      <c r="CY81" s="430"/>
      <c r="CZ81" s="430"/>
      <c r="DA81" s="430"/>
      <c r="DB81" s="430"/>
      <c r="DC81" s="430"/>
      <c r="DD81" s="430"/>
      <c r="DE81" s="430"/>
      <c r="DF81" s="430"/>
      <c r="DG81" s="430"/>
      <c r="DH81" s="430"/>
      <c r="DI81" s="430"/>
      <c r="DJ81" s="430"/>
      <c r="DK81" s="430"/>
      <c r="DL81" s="430"/>
      <c r="DM81" s="430"/>
      <c r="DN81" s="430"/>
      <c r="DO81" s="430"/>
      <c r="DP81" s="430"/>
      <c r="DQ81" s="430"/>
      <c r="DR81" s="430"/>
      <c r="DS81" s="430"/>
      <c r="DT81" s="430"/>
      <c r="DU81" s="430"/>
      <c r="DV81" s="430"/>
      <c r="DW81" s="430"/>
      <c r="DX81" s="430"/>
      <c r="DY81" s="430"/>
      <c r="DZ81" s="430"/>
      <c r="EA81" s="430"/>
      <c r="EB81" s="430"/>
      <c r="EC81" s="430"/>
      <c r="ED81" s="430"/>
      <c r="EE81" s="430"/>
      <c r="EF81" s="430"/>
      <c r="EG81" s="430"/>
      <c r="EH81" s="430"/>
      <c r="EI81" s="430"/>
      <c r="EJ81" s="430"/>
      <c r="EK81" s="430"/>
      <c r="EL81" s="430"/>
      <c r="EM81" s="430"/>
      <c r="EN81" s="430"/>
      <c r="EO81" s="430"/>
      <c r="EP81" s="430"/>
      <c r="EQ81" s="430"/>
      <c r="ER81" s="430"/>
      <c r="ES81" s="430"/>
      <c r="ET81" s="430"/>
      <c r="EU81" s="430"/>
      <c r="EV81" s="430"/>
      <c r="EW81" s="430"/>
      <c r="EX81" s="430"/>
      <c r="EY81" s="430"/>
      <c r="EZ81" s="430"/>
      <c r="FA81" s="430"/>
      <c r="FB81" s="430"/>
      <c r="FC81" s="430"/>
      <c r="FD81" s="430"/>
      <c r="FE81" s="430"/>
      <c r="FF81" s="430"/>
      <c r="FG81" s="430"/>
      <c r="FH81" s="430"/>
      <c r="FI81" s="430"/>
      <c r="FJ81" s="430"/>
      <c r="FK81" s="430"/>
      <c r="FL81" s="430"/>
      <c r="FM81" s="430"/>
      <c r="FN81" s="430"/>
      <c r="FO81" s="430"/>
      <c r="FP81" s="430"/>
      <c r="FQ81" s="430"/>
      <c r="FR81" s="430"/>
      <c r="FS81" s="430"/>
      <c r="FT81" s="430"/>
      <c r="FU81" s="430"/>
      <c r="FV81" s="430"/>
      <c r="FW81" s="430"/>
      <c r="FX81" s="430"/>
      <c r="FY81" s="430"/>
      <c r="FZ81" s="430"/>
      <c r="GA81" s="430"/>
      <c r="GB81" s="430"/>
      <c r="GC81" s="430"/>
      <c r="GD81" s="430"/>
      <c r="GE81" s="430"/>
      <c r="GF81" s="430"/>
      <c r="GG81" s="430"/>
      <c r="GH81" s="430"/>
      <c r="GI81" s="430"/>
      <c r="GJ81" s="430"/>
      <c r="GK81" s="430"/>
      <c r="GL81" s="430"/>
      <c r="GM81" s="430"/>
      <c r="GN81" s="430"/>
      <c r="GO81" s="430"/>
      <c r="GP81" s="430"/>
      <c r="GQ81" s="430"/>
      <c r="GR81" s="430"/>
      <c r="GS81" s="430"/>
      <c r="GT81" s="430"/>
      <c r="GU81" s="430"/>
      <c r="GV81" s="430"/>
      <c r="GW81" s="430"/>
      <c r="GX81" s="430"/>
      <c r="GY81" s="430"/>
      <c r="GZ81" s="430"/>
      <c r="HA81" s="430"/>
      <c r="HB81" s="430"/>
      <c r="HC81" s="430"/>
      <c r="HD81" s="430"/>
      <c r="HE81" s="430"/>
      <c r="HF81" s="430"/>
      <c r="HG81" s="430"/>
      <c r="HH81" s="430"/>
      <c r="HI81" s="430"/>
      <c r="HJ81" s="430"/>
      <c r="HK81" s="430"/>
      <c r="HL81" s="430"/>
      <c r="HM81" s="430"/>
      <c r="HN81" s="430"/>
      <c r="HO81" s="430"/>
      <c r="HP81" s="430"/>
      <c r="HQ81" s="430"/>
      <c r="HR81" s="430"/>
      <c r="HS81" s="430"/>
    </row>
    <row r="82" spans="1:247" s="378" customFormat="1" ht="36" customHeight="1" x14ac:dyDescent="0.25">
      <c r="A82" s="560" t="s">
        <v>321</v>
      </c>
      <c r="B82" s="560" t="s">
        <v>238</v>
      </c>
      <c r="C82" s="561" t="s">
        <v>283</v>
      </c>
      <c r="D82" s="562"/>
      <c r="E82" s="566" t="s">
        <v>483</v>
      </c>
      <c r="F82" s="563"/>
      <c r="G82" s="564"/>
      <c r="H82" s="554" t="s">
        <v>376</v>
      </c>
      <c r="I82" s="565">
        <v>2</v>
      </c>
      <c r="J82" s="554">
        <v>2</v>
      </c>
      <c r="K82" s="553"/>
      <c r="L82" s="554"/>
      <c r="M82" s="738"/>
      <c r="N82" s="636"/>
      <c r="O82" s="618"/>
      <c r="P82" s="617"/>
      <c r="Q82" s="617"/>
      <c r="R82" s="646"/>
      <c r="S82" s="627"/>
      <c r="T82" s="725"/>
      <c r="U82" s="767"/>
      <c r="V82" s="789"/>
      <c r="W82" s="556"/>
      <c r="X82" s="556"/>
      <c r="Y82" s="557"/>
      <c r="Z82" s="556"/>
      <c r="AA82" s="556"/>
      <c r="AB82" s="556"/>
      <c r="AC82" s="813"/>
      <c r="AD82" s="801"/>
      <c r="AE82" s="824"/>
      <c r="AF82" s="556"/>
      <c r="AG82" s="556"/>
      <c r="AH82" s="556"/>
      <c r="AI82" s="557"/>
      <c r="AJ82" s="556"/>
      <c r="AK82" s="556"/>
      <c r="AL82" s="556"/>
      <c r="AM82" s="558"/>
      <c r="AN82" s="559"/>
      <c r="AO82" s="377"/>
      <c r="AP82" s="377"/>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7"/>
      <c r="CB82" s="377"/>
      <c r="CC82" s="377"/>
      <c r="CD82" s="377"/>
      <c r="CE82" s="377"/>
      <c r="CF82" s="377"/>
      <c r="CG82" s="377"/>
      <c r="CH82" s="377"/>
      <c r="CI82" s="377"/>
      <c r="CJ82" s="377"/>
      <c r="CK82" s="377"/>
      <c r="CL82" s="377"/>
      <c r="CM82" s="377"/>
      <c r="CN82" s="377"/>
      <c r="CO82" s="377"/>
      <c r="CP82" s="377"/>
      <c r="CQ82" s="377"/>
      <c r="CR82" s="377"/>
      <c r="CS82" s="377"/>
      <c r="CT82" s="377"/>
      <c r="CU82" s="377"/>
      <c r="CV82" s="377"/>
      <c r="CW82" s="377"/>
      <c r="CX82" s="377"/>
      <c r="CY82" s="377"/>
      <c r="CZ82" s="377"/>
      <c r="DA82" s="377"/>
      <c r="DB82" s="377"/>
      <c r="DC82" s="377"/>
      <c r="DD82" s="377"/>
      <c r="DE82" s="377"/>
      <c r="DF82" s="377"/>
      <c r="DG82" s="377"/>
      <c r="DH82" s="377"/>
      <c r="DI82" s="377"/>
      <c r="DJ82" s="377"/>
      <c r="DK82" s="377"/>
      <c r="DL82" s="377"/>
      <c r="DM82" s="377"/>
      <c r="DN82" s="377"/>
      <c r="DO82" s="377"/>
      <c r="DP82" s="377"/>
      <c r="DQ82" s="377"/>
      <c r="DR82" s="377"/>
      <c r="DS82" s="377"/>
      <c r="DT82" s="377"/>
      <c r="DU82" s="377"/>
      <c r="DV82" s="377"/>
      <c r="DW82" s="377"/>
      <c r="DX82" s="377"/>
      <c r="DY82" s="377"/>
      <c r="DZ82" s="377"/>
      <c r="EA82" s="377"/>
      <c r="EB82" s="377"/>
      <c r="EC82" s="377"/>
      <c r="ED82" s="377"/>
      <c r="EE82" s="377"/>
      <c r="EF82" s="377"/>
      <c r="EG82" s="377"/>
      <c r="EH82" s="377"/>
      <c r="EI82" s="377"/>
      <c r="EJ82" s="377"/>
      <c r="EK82" s="377"/>
      <c r="EL82" s="377"/>
      <c r="EM82" s="377"/>
      <c r="EN82" s="377"/>
      <c r="EO82" s="377"/>
      <c r="EP82" s="377"/>
      <c r="EQ82" s="377"/>
      <c r="ER82" s="377"/>
      <c r="ES82" s="377"/>
      <c r="ET82" s="377"/>
      <c r="EU82" s="377"/>
      <c r="EV82" s="377"/>
      <c r="EW82" s="377"/>
      <c r="EX82" s="377"/>
      <c r="EY82" s="377"/>
      <c r="EZ82" s="377"/>
      <c r="FA82" s="377"/>
      <c r="FB82" s="377"/>
      <c r="FC82" s="377"/>
      <c r="FD82" s="377"/>
      <c r="FE82" s="377"/>
      <c r="FF82" s="377"/>
      <c r="FG82" s="377"/>
      <c r="FH82" s="377"/>
      <c r="FI82" s="377"/>
      <c r="FJ82" s="377"/>
      <c r="FK82" s="377"/>
      <c r="FL82" s="377"/>
      <c r="FM82" s="377"/>
      <c r="FN82" s="377"/>
      <c r="FO82" s="377"/>
      <c r="FP82" s="377"/>
      <c r="FQ82" s="377"/>
      <c r="FR82" s="377"/>
      <c r="FS82" s="377"/>
      <c r="FT82" s="377"/>
      <c r="FU82" s="377"/>
      <c r="FV82" s="377"/>
      <c r="FW82" s="377"/>
      <c r="FX82" s="377"/>
      <c r="FY82" s="377"/>
      <c r="FZ82" s="377"/>
      <c r="GA82" s="377"/>
      <c r="GB82" s="377"/>
      <c r="GC82" s="377"/>
      <c r="GD82" s="377"/>
      <c r="GE82" s="377"/>
      <c r="GF82" s="377"/>
      <c r="GG82" s="377"/>
      <c r="GH82" s="377"/>
      <c r="GI82" s="377"/>
      <c r="GJ82" s="377"/>
      <c r="GK82" s="377"/>
      <c r="GL82" s="377"/>
      <c r="GM82" s="377"/>
      <c r="GN82" s="377"/>
      <c r="GO82" s="377"/>
      <c r="GP82" s="377"/>
      <c r="GQ82" s="377"/>
      <c r="GR82" s="377"/>
      <c r="GS82" s="377"/>
      <c r="GT82" s="377"/>
      <c r="GU82" s="377"/>
      <c r="GV82" s="377"/>
      <c r="GW82" s="377"/>
      <c r="GX82" s="377"/>
      <c r="GY82" s="377"/>
      <c r="GZ82" s="377"/>
      <c r="HA82" s="377"/>
      <c r="HB82" s="377"/>
      <c r="HC82" s="377"/>
      <c r="HD82" s="377"/>
      <c r="HE82" s="377"/>
      <c r="HF82" s="377"/>
      <c r="HG82" s="377"/>
      <c r="HH82" s="377"/>
      <c r="HI82" s="377"/>
      <c r="HJ82" s="377"/>
      <c r="HK82" s="377"/>
      <c r="HL82" s="377"/>
      <c r="HM82" s="377"/>
      <c r="HN82" s="377"/>
      <c r="HO82" s="377"/>
      <c r="HP82" s="377"/>
      <c r="HQ82" s="377"/>
      <c r="HR82" s="377"/>
      <c r="HS82" s="377"/>
      <c r="HT82" s="377"/>
      <c r="HU82" s="377"/>
      <c r="HV82" s="377"/>
      <c r="HW82" s="377"/>
      <c r="HX82" s="377"/>
      <c r="HY82" s="377"/>
      <c r="HZ82" s="377"/>
      <c r="IA82" s="377"/>
      <c r="IB82" s="377"/>
      <c r="IC82" s="377"/>
      <c r="ID82" s="377"/>
      <c r="IE82" s="377"/>
      <c r="IF82" s="377"/>
      <c r="IG82" s="377"/>
      <c r="IH82" s="377"/>
      <c r="II82" s="377"/>
      <c r="IJ82" s="377"/>
      <c r="IK82" s="377"/>
      <c r="IL82" s="377"/>
    </row>
    <row r="83" spans="1:247" ht="72" customHeight="1" x14ac:dyDescent="0.25">
      <c r="A83" s="470"/>
      <c r="B83" s="470" t="s">
        <v>371</v>
      </c>
      <c r="C83" s="491" t="s">
        <v>372</v>
      </c>
      <c r="D83" s="454" t="s">
        <v>373</v>
      </c>
      <c r="E83" s="35" t="s">
        <v>101</v>
      </c>
      <c r="F83" s="35" t="s">
        <v>74</v>
      </c>
      <c r="G83" s="35" t="s">
        <v>123</v>
      </c>
      <c r="H83" s="422"/>
      <c r="I83" s="33" t="s">
        <v>81</v>
      </c>
      <c r="J83" s="33" t="s">
        <v>81</v>
      </c>
      <c r="K83" s="501" t="s">
        <v>340</v>
      </c>
      <c r="L83" s="501">
        <v>12</v>
      </c>
      <c r="M83" s="750">
        <v>2</v>
      </c>
      <c r="N83" s="641"/>
      <c r="O83" s="647"/>
      <c r="P83" s="647">
        <v>18</v>
      </c>
      <c r="Q83" s="647"/>
      <c r="R83" s="647"/>
      <c r="S83" s="628"/>
      <c r="T83" s="896" t="str">
        <f>+$T$43</f>
        <v>100% CC dont DEVOIR MAISON</v>
      </c>
      <c r="U83" s="896" t="str">
        <f>+$U$43</f>
        <v>100% CT
DEVOIR MAISON</v>
      </c>
      <c r="V83" s="793">
        <v>1</v>
      </c>
      <c r="W83" s="568" t="s">
        <v>171</v>
      </c>
      <c r="X83" s="567" t="s">
        <v>419</v>
      </c>
      <c r="Y83" s="567" t="s">
        <v>192</v>
      </c>
      <c r="Z83" s="310">
        <v>1</v>
      </c>
      <c r="AA83" s="307" t="s">
        <v>172</v>
      </c>
      <c r="AB83" s="307" t="s">
        <v>187</v>
      </c>
      <c r="AC83" s="818" t="s">
        <v>194</v>
      </c>
      <c r="AD83" s="894" t="str">
        <f>+$AD$43</f>
        <v>100% CT oral à distance 15 min. Contacter enseignant au préalable par téléphone</v>
      </c>
      <c r="AE83" s="991" t="str">
        <f t="shared" ref="AE83:AE85" si="8">+AD83</f>
        <v>100% CT oral à distance 15 min. Contacter enseignant au préalable par téléphone</v>
      </c>
      <c r="AF83" s="569">
        <v>1</v>
      </c>
      <c r="AG83" s="568" t="s">
        <v>172</v>
      </c>
      <c r="AH83" s="567" t="s">
        <v>190</v>
      </c>
      <c r="AI83" s="567" t="s">
        <v>270</v>
      </c>
      <c r="AJ83" s="310">
        <v>1</v>
      </c>
      <c r="AK83" s="307" t="s">
        <v>172</v>
      </c>
      <c r="AL83" s="307" t="s">
        <v>190</v>
      </c>
      <c r="AM83" s="489" t="s">
        <v>270</v>
      </c>
      <c r="AN83" s="537" t="s">
        <v>464</v>
      </c>
    </row>
    <row r="84" spans="1:247" ht="72" customHeight="1" x14ac:dyDescent="0.25">
      <c r="A84" s="470"/>
      <c r="B84" s="470" t="s">
        <v>239</v>
      </c>
      <c r="C84" s="491" t="s">
        <v>307</v>
      </c>
      <c r="D84" s="454" t="s">
        <v>374</v>
      </c>
      <c r="E84" s="35" t="s">
        <v>101</v>
      </c>
      <c r="F84" s="35" t="s">
        <v>74</v>
      </c>
      <c r="G84" s="35" t="s">
        <v>484</v>
      </c>
      <c r="H84" s="422"/>
      <c r="I84" s="33" t="s">
        <v>81</v>
      </c>
      <c r="J84" s="33" t="s">
        <v>81</v>
      </c>
      <c r="K84" s="501" t="s">
        <v>341</v>
      </c>
      <c r="L84" s="501">
        <v>11</v>
      </c>
      <c r="M84" s="750">
        <v>23</v>
      </c>
      <c r="N84" s="641"/>
      <c r="O84" s="647"/>
      <c r="P84" s="647">
        <v>18</v>
      </c>
      <c r="Q84" s="647"/>
      <c r="R84" s="647"/>
      <c r="S84" s="628"/>
      <c r="T84" s="896" t="str">
        <f>+$T$44</f>
        <v>100% CC ecrit et/ou oral en présentiel ou en ligne temps limité</v>
      </c>
      <c r="U84" s="896" t="str">
        <f>+$U$44</f>
        <v>100% CT écrit et/ou oral en presentiel ou ligne en temps limité  (écrit =2h ou oral 15mins)</v>
      </c>
      <c r="V84" s="793">
        <v>1</v>
      </c>
      <c r="W84" s="568" t="s">
        <v>171</v>
      </c>
      <c r="X84" s="567"/>
      <c r="Y84" s="567"/>
      <c r="Z84" s="310">
        <v>1</v>
      </c>
      <c r="AA84" s="307" t="s">
        <v>172</v>
      </c>
      <c r="AB84" s="307" t="s">
        <v>187</v>
      </c>
      <c r="AC84" s="818" t="s">
        <v>194</v>
      </c>
      <c r="AD84" s="894" t="str">
        <f>+$AD$44</f>
        <v>DM sans temps limité, 
dépôt sujet sur CELENE le xx/06,
copie à rendre au plus tard le xx/06 sur mon adresse email emiliejanton@yahoo.fr, cmasarrre@yahoo.fr</v>
      </c>
      <c r="AE84" s="991" t="str">
        <f t="shared" si="8"/>
        <v>DM sans temps limité, 
dépôt sujet sur CELENE le xx/06,
copie à rendre au plus tard le xx/06 sur mon adresse email emiliejanton@yahoo.fr, cmasarrre@yahoo.fr</v>
      </c>
      <c r="AF84" s="569">
        <v>1</v>
      </c>
      <c r="AG84" s="568" t="s">
        <v>172</v>
      </c>
      <c r="AH84" s="567" t="s">
        <v>187</v>
      </c>
      <c r="AI84" s="567" t="s">
        <v>194</v>
      </c>
      <c r="AJ84" s="310">
        <v>1</v>
      </c>
      <c r="AK84" s="307" t="s">
        <v>172</v>
      </c>
      <c r="AL84" s="307" t="s">
        <v>187</v>
      </c>
      <c r="AM84" s="489" t="s">
        <v>194</v>
      </c>
      <c r="AN84" s="537" t="s">
        <v>479</v>
      </c>
    </row>
    <row r="85" spans="1:247" ht="72" customHeight="1" x14ac:dyDescent="0.25">
      <c r="A85" s="470"/>
      <c r="B85" s="470" t="s">
        <v>240</v>
      </c>
      <c r="C85" s="491" t="s">
        <v>308</v>
      </c>
      <c r="D85" s="454" t="s">
        <v>375</v>
      </c>
      <c r="E85" s="33" t="s">
        <v>101</v>
      </c>
      <c r="F85" s="35" t="s">
        <v>74</v>
      </c>
      <c r="G85" s="33" t="s">
        <v>484</v>
      </c>
      <c r="H85" s="417"/>
      <c r="I85" s="35" t="s">
        <v>81</v>
      </c>
      <c r="J85" s="35" t="s">
        <v>81</v>
      </c>
      <c r="K85" s="501" t="s">
        <v>493</v>
      </c>
      <c r="L85" s="501">
        <v>14</v>
      </c>
      <c r="M85" s="750">
        <v>6</v>
      </c>
      <c r="N85" s="641"/>
      <c r="O85" s="647"/>
      <c r="P85" s="647">
        <v>18</v>
      </c>
      <c r="Q85" s="647"/>
      <c r="R85" s="647"/>
      <c r="S85" s="628"/>
      <c r="T85" s="892" t="s">
        <v>518</v>
      </c>
      <c r="U85" s="893" t="s">
        <v>519</v>
      </c>
      <c r="V85" s="793">
        <v>1</v>
      </c>
      <c r="W85" s="568" t="s">
        <v>171</v>
      </c>
      <c r="X85" s="567" t="s">
        <v>182</v>
      </c>
      <c r="Y85" s="567" t="s">
        <v>494</v>
      </c>
      <c r="Z85" s="310">
        <v>1</v>
      </c>
      <c r="AA85" s="307" t="s">
        <v>172</v>
      </c>
      <c r="AB85" s="307" t="s">
        <v>187</v>
      </c>
      <c r="AC85" s="818" t="s">
        <v>194</v>
      </c>
      <c r="AD85" s="894" t="s">
        <v>519</v>
      </c>
      <c r="AE85" s="991" t="str">
        <f t="shared" si="8"/>
        <v>100% CT oral à distance</v>
      </c>
      <c r="AF85" s="569">
        <v>1</v>
      </c>
      <c r="AG85" s="568" t="s">
        <v>172</v>
      </c>
      <c r="AH85" s="567" t="s">
        <v>187</v>
      </c>
      <c r="AI85" s="567" t="s">
        <v>194</v>
      </c>
      <c r="AJ85" s="310">
        <v>1</v>
      </c>
      <c r="AK85" s="307" t="s">
        <v>172</v>
      </c>
      <c r="AL85" s="307" t="s">
        <v>187</v>
      </c>
      <c r="AM85" s="489" t="s">
        <v>194</v>
      </c>
      <c r="AN85" s="537" t="s">
        <v>479</v>
      </c>
    </row>
    <row r="86" spans="1:247" s="365" customFormat="1" ht="30.75" customHeight="1" x14ac:dyDescent="0.25">
      <c r="A86" s="345" t="s">
        <v>364</v>
      </c>
      <c r="B86" s="345" t="s">
        <v>241</v>
      </c>
      <c r="C86" s="379" t="s">
        <v>362</v>
      </c>
      <c r="D86" s="462" t="s">
        <v>409</v>
      </c>
      <c r="E86" s="339"/>
      <c r="F86" s="339"/>
      <c r="G86" s="380" t="s">
        <v>73</v>
      </c>
      <c r="H86" s="420"/>
      <c r="I86" s="381"/>
      <c r="J86" s="382"/>
      <c r="K86" s="498"/>
      <c r="L86" s="382"/>
      <c r="M86" s="612"/>
      <c r="N86" s="635"/>
      <c r="O86" s="616"/>
      <c r="P86" s="615"/>
      <c r="Q86" s="615"/>
      <c r="R86" s="645"/>
      <c r="S86" s="626"/>
      <c r="T86" s="728"/>
      <c r="U86" s="770"/>
      <c r="V86" s="792"/>
      <c r="W86" s="483"/>
      <c r="X86" s="384"/>
      <c r="Y86" s="384"/>
      <c r="Z86" s="384"/>
      <c r="AA86" s="384"/>
      <c r="AB86" s="384"/>
      <c r="AC86" s="819"/>
      <c r="AD86" s="807"/>
      <c r="AE86" s="826"/>
      <c r="AF86" s="384"/>
      <c r="AG86" s="384"/>
      <c r="AH86" s="384"/>
      <c r="AI86" s="384"/>
      <c r="AJ86" s="384"/>
      <c r="AK86" s="384"/>
      <c r="AL86" s="384"/>
      <c r="AM86" s="474"/>
      <c r="AN86" s="539"/>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EY86" s="150"/>
      <c r="EZ86" s="150"/>
      <c r="FA86" s="150"/>
      <c r="FB86" s="150"/>
      <c r="FC86" s="150"/>
      <c r="FD86" s="150"/>
      <c r="FE86" s="150"/>
      <c r="FF86" s="150"/>
      <c r="FG86" s="150"/>
      <c r="FH86" s="150"/>
      <c r="FI86" s="150"/>
      <c r="FJ86" s="150"/>
      <c r="FK86" s="150"/>
      <c r="FL86" s="150"/>
      <c r="FM86" s="150"/>
      <c r="FN86" s="150"/>
      <c r="FO86" s="150"/>
      <c r="FP86" s="150"/>
      <c r="FQ86" s="150"/>
      <c r="FR86" s="150"/>
      <c r="FS86" s="150"/>
      <c r="FT86" s="150"/>
      <c r="FU86" s="150"/>
      <c r="FV86" s="150"/>
      <c r="FW86" s="150"/>
      <c r="FX86" s="150"/>
      <c r="FY86" s="150"/>
      <c r="FZ86" s="150"/>
      <c r="GA86" s="150"/>
      <c r="GB86" s="150"/>
      <c r="GC86" s="150"/>
      <c r="GD86" s="150"/>
      <c r="GE86" s="150"/>
      <c r="GF86" s="150"/>
      <c r="GG86" s="150"/>
      <c r="GH86" s="150"/>
      <c r="GI86" s="150"/>
      <c r="GJ86" s="150"/>
      <c r="GK86" s="150"/>
      <c r="GL86" s="150"/>
      <c r="GM86" s="150"/>
      <c r="GN86" s="150"/>
      <c r="GO86" s="150"/>
      <c r="GP86" s="150"/>
      <c r="GQ86" s="150"/>
      <c r="GR86" s="150"/>
      <c r="GS86" s="150"/>
      <c r="GT86" s="150"/>
      <c r="GU86" s="150"/>
      <c r="GV86" s="150"/>
      <c r="GW86" s="150"/>
      <c r="GX86" s="150"/>
      <c r="GY86" s="150"/>
      <c r="GZ86" s="150"/>
      <c r="HA86" s="150"/>
      <c r="HB86" s="150"/>
      <c r="HC86" s="150"/>
      <c r="HD86" s="150"/>
      <c r="HE86" s="150"/>
      <c r="HF86" s="150"/>
      <c r="HG86" s="150"/>
      <c r="HH86" s="150"/>
      <c r="HI86" s="150"/>
      <c r="HJ86" s="150"/>
      <c r="HK86" s="150"/>
      <c r="HL86" s="150"/>
      <c r="HM86" s="150"/>
      <c r="HN86" s="150"/>
      <c r="HO86" s="150"/>
      <c r="HP86" s="150"/>
      <c r="HQ86" s="150"/>
      <c r="HR86" s="150"/>
      <c r="HS86" s="150"/>
      <c r="HT86" s="150"/>
      <c r="HU86" s="150"/>
      <c r="HV86" s="150"/>
      <c r="HW86" s="150"/>
      <c r="HX86" s="150"/>
      <c r="HY86" s="150"/>
      <c r="HZ86" s="150"/>
      <c r="IA86" s="150"/>
      <c r="IB86" s="150"/>
      <c r="IC86" s="150"/>
      <c r="ID86" s="150"/>
      <c r="IE86" s="150"/>
      <c r="IF86" s="150"/>
      <c r="IG86" s="150"/>
      <c r="IH86" s="150"/>
      <c r="II86" s="150"/>
      <c r="IJ86" s="150"/>
      <c r="IK86" s="150"/>
      <c r="IL86" s="150"/>
    </row>
    <row r="87" spans="1:247" ht="24" customHeight="1" x14ac:dyDescent="0.25">
      <c r="A87" s="349"/>
      <c r="B87" s="33" t="s">
        <v>242</v>
      </c>
      <c r="C87" s="316" t="s">
        <v>122</v>
      </c>
      <c r="D87" s="317" t="s">
        <v>295</v>
      </c>
      <c r="E87" s="33" t="s">
        <v>116</v>
      </c>
      <c r="F87" s="31"/>
      <c r="G87" s="33" t="s">
        <v>73</v>
      </c>
      <c r="H87" s="425"/>
      <c r="I87" s="33" t="s">
        <v>80</v>
      </c>
      <c r="J87" s="33" t="s">
        <v>80</v>
      </c>
      <c r="K87" s="517" t="s">
        <v>421</v>
      </c>
      <c r="L87" s="35" t="s">
        <v>78</v>
      </c>
      <c r="M87" s="750">
        <v>20</v>
      </c>
      <c r="N87" s="637">
        <v>8</v>
      </c>
      <c r="O87" s="619"/>
      <c r="P87" s="619">
        <v>24</v>
      </c>
      <c r="Q87" s="619"/>
      <c r="R87" s="647"/>
      <c r="S87" s="628"/>
      <c r="T87" s="888" t="s">
        <v>212</v>
      </c>
      <c r="U87" s="766" t="s">
        <v>501</v>
      </c>
      <c r="V87" s="793" t="s">
        <v>247</v>
      </c>
      <c r="W87" s="568" t="s">
        <v>171</v>
      </c>
      <c r="X87" s="567" t="s">
        <v>420</v>
      </c>
      <c r="Y87" s="567" t="s">
        <v>212</v>
      </c>
      <c r="Z87" s="310">
        <v>1</v>
      </c>
      <c r="AA87" s="307" t="s">
        <v>172</v>
      </c>
      <c r="AB87" s="307" t="s">
        <v>187</v>
      </c>
      <c r="AC87" s="818" t="s">
        <v>195</v>
      </c>
      <c r="AD87" s="894" t="s">
        <v>501</v>
      </c>
      <c r="AE87" s="991" t="str">
        <f t="shared" ref="AE87:AE88" si="9">+AD87</f>
        <v>100% CT DOSSIER</v>
      </c>
      <c r="AF87" s="569">
        <v>1</v>
      </c>
      <c r="AG87" s="568" t="s">
        <v>172</v>
      </c>
      <c r="AH87" s="567" t="s">
        <v>187</v>
      </c>
      <c r="AI87" s="567" t="s">
        <v>195</v>
      </c>
      <c r="AJ87" s="310">
        <v>1</v>
      </c>
      <c r="AK87" s="307" t="s">
        <v>172</v>
      </c>
      <c r="AL87" s="307" t="s">
        <v>187</v>
      </c>
      <c r="AM87" s="489" t="s">
        <v>195</v>
      </c>
      <c r="AN87" s="537" t="s">
        <v>465</v>
      </c>
    </row>
    <row r="88" spans="1:247" ht="24" customHeight="1" x14ac:dyDescent="0.25">
      <c r="A88" s="349"/>
      <c r="B88" s="33" t="s">
        <v>243</v>
      </c>
      <c r="C88" s="316" t="s">
        <v>377</v>
      </c>
      <c r="D88" s="317"/>
      <c r="E88" s="33" t="s">
        <v>116</v>
      </c>
      <c r="F88" s="31"/>
      <c r="G88" s="33" t="s">
        <v>73</v>
      </c>
      <c r="H88" s="425"/>
      <c r="I88" s="33" t="s">
        <v>77</v>
      </c>
      <c r="J88" s="33" t="s">
        <v>77</v>
      </c>
      <c r="K88" s="517" t="s">
        <v>431</v>
      </c>
      <c r="L88" s="35" t="s">
        <v>78</v>
      </c>
      <c r="M88" s="750">
        <v>24</v>
      </c>
      <c r="N88" s="641"/>
      <c r="O88" s="647"/>
      <c r="P88" s="647">
        <v>24</v>
      </c>
      <c r="Q88" s="647"/>
      <c r="R88" s="647"/>
      <c r="S88" s="628"/>
      <c r="T88" s="888" t="s">
        <v>212</v>
      </c>
      <c r="U88" s="766" t="s">
        <v>501</v>
      </c>
      <c r="V88" s="793">
        <v>1</v>
      </c>
      <c r="W88" s="568" t="s">
        <v>171</v>
      </c>
      <c r="X88" s="567" t="s">
        <v>187</v>
      </c>
      <c r="Y88" s="567" t="s">
        <v>195</v>
      </c>
      <c r="Z88" s="310">
        <v>1</v>
      </c>
      <c r="AA88" s="307" t="s">
        <v>172</v>
      </c>
      <c r="AB88" s="307" t="s">
        <v>197</v>
      </c>
      <c r="AC88" s="818" t="s">
        <v>195</v>
      </c>
      <c r="AD88" s="894" t="s">
        <v>501</v>
      </c>
      <c r="AE88" s="991" t="str">
        <f t="shared" si="9"/>
        <v>100% CT DOSSIER</v>
      </c>
      <c r="AF88" s="569">
        <v>1</v>
      </c>
      <c r="AG88" s="568" t="s">
        <v>172</v>
      </c>
      <c r="AH88" s="567" t="s">
        <v>197</v>
      </c>
      <c r="AI88" s="567" t="s">
        <v>194</v>
      </c>
      <c r="AJ88" s="310">
        <v>1</v>
      </c>
      <c r="AK88" s="307" t="s">
        <v>172</v>
      </c>
      <c r="AL88" s="307" t="s">
        <v>197</v>
      </c>
      <c r="AM88" s="489" t="s">
        <v>194</v>
      </c>
      <c r="AN88" s="537" t="s">
        <v>466</v>
      </c>
    </row>
    <row r="89" spans="1:247" s="365" customFormat="1" ht="30.75" customHeight="1" x14ac:dyDescent="0.25">
      <c r="A89" s="345" t="s">
        <v>363</v>
      </c>
      <c r="B89" s="345" t="s">
        <v>244</v>
      </c>
      <c r="C89" s="379" t="s">
        <v>361</v>
      </c>
      <c r="D89" s="462" t="s">
        <v>408</v>
      </c>
      <c r="E89" s="339"/>
      <c r="F89" s="339"/>
      <c r="G89" s="380"/>
      <c r="H89" s="420"/>
      <c r="I89" s="381"/>
      <c r="J89" s="382"/>
      <c r="K89" s="498"/>
      <c r="L89" s="382"/>
      <c r="M89" s="612"/>
      <c r="N89" s="635"/>
      <c r="O89" s="616"/>
      <c r="P89" s="615"/>
      <c r="Q89" s="615"/>
      <c r="R89" s="645"/>
      <c r="S89" s="626"/>
      <c r="T89" s="728"/>
      <c r="U89" s="770"/>
      <c r="V89" s="792"/>
      <c r="W89" s="483"/>
      <c r="X89" s="384"/>
      <c r="Y89" s="384"/>
      <c r="Z89" s="384"/>
      <c r="AA89" s="384"/>
      <c r="AB89" s="384"/>
      <c r="AC89" s="819"/>
      <c r="AD89" s="807"/>
      <c r="AE89" s="826"/>
      <c r="AF89" s="384"/>
      <c r="AG89" s="384"/>
      <c r="AH89" s="384"/>
      <c r="AI89" s="384"/>
      <c r="AJ89" s="384"/>
      <c r="AK89" s="384"/>
      <c r="AL89" s="384"/>
      <c r="AM89" s="474"/>
      <c r="AN89" s="539"/>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row>
    <row r="90" spans="1:247" ht="56.25" customHeight="1" x14ac:dyDescent="0.25">
      <c r="A90" s="349"/>
      <c r="B90" s="33" t="s">
        <v>245</v>
      </c>
      <c r="C90" s="316" t="s">
        <v>309</v>
      </c>
      <c r="D90" s="318" t="s">
        <v>296</v>
      </c>
      <c r="E90" s="33" t="s">
        <v>116</v>
      </c>
      <c r="F90" s="33" t="s">
        <v>391</v>
      </c>
      <c r="G90" s="35" t="s">
        <v>72</v>
      </c>
      <c r="H90" s="422"/>
      <c r="I90" s="33" t="s">
        <v>80</v>
      </c>
      <c r="J90" s="33" t="s">
        <v>80</v>
      </c>
      <c r="K90" s="547" t="s">
        <v>432</v>
      </c>
      <c r="L90" s="472" t="s">
        <v>76</v>
      </c>
      <c r="M90" s="737">
        <v>4</v>
      </c>
      <c r="N90" s="641">
        <v>24</v>
      </c>
      <c r="O90" s="647"/>
      <c r="P90" s="647"/>
      <c r="Q90" s="647"/>
      <c r="R90" s="647"/>
      <c r="S90" s="628"/>
      <c r="T90" s="888" t="s">
        <v>512</v>
      </c>
      <c r="U90" s="889" t="s">
        <v>511</v>
      </c>
      <c r="V90" s="793">
        <v>1</v>
      </c>
      <c r="W90" s="568" t="s">
        <v>172</v>
      </c>
      <c r="X90" s="567" t="s">
        <v>187</v>
      </c>
      <c r="Y90" s="567" t="s">
        <v>263</v>
      </c>
      <c r="Z90" s="310">
        <v>1</v>
      </c>
      <c r="AA90" s="305" t="s">
        <v>172</v>
      </c>
      <c r="AB90" s="306" t="s">
        <v>187</v>
      </c>
      <c r="AC90" s="812" t="s">
        <v>263</v>
      </c>
      <c r="AD90" s="894" t="s">
        <v>513</v>
      </c>
      <c r="AE90" s="991" t="str">
        <f t="shared" ref="AE90:AE91" si="10">+AD90</f>
        <v>100% CT= DM devoir maison en temps libre
dépôt sujet et devoirs sur CELENE</v>
      </c>
      <c r="AF90" s="569">
        <v>1</v>
      </c>
      <c r="AG90" s="567" t="s">
        <v>172</v>
      </c>
      <c r="AH90" s="567" t="s">
        <v>187</v>
      </c>
      <c r="AI90" s="567" t="s">
        <v>263</v>
      </c>
      <c r="AJ90" s="310">
        <v>1</v>
      </c>
      <c r="AK90" s="306" t="s">
        <v>172</v>
      </c>
      <c r="AL90" s="306" t="s">
        <v>187</v>
      </c>
      <c r="AM90" s="490" t="s">
        <v>263</v>
      </c>
      <c r="AN90" s="537" t="s">
        <v>467</v>
      </c>
    </row>
    <row r="91" spans="1:247" ht="56.25" customHeight="1" x14ac:dyDescent="0.25">
      <c r="A91" s="349"/>
      <c r="B91" s="33" t="s">
        <v>284</v>
      </c>
      <c r="C91" s="316" t="s">
        <v>246</v>
      </c>
      <c r="D91" s="468" t="s">
        <v>392</v>
      </c>
      <c r="E91" s="473" t="s">
        <v>116</v>
      </c>
      <c r="F91" s="593" t="s">
        <v>495</v>
      </c>
      <c r="G91" s="487" t="s">
        <v>72</v>
      </c>
      <c r="H91" s="485"/>
      <c r="I91" s="480" t="s">
        <v>77</v>
      </c>
      <c r="J91" s="480" t="s">
        <v>77</v>
      </c>
      <c r="K91" s="477" t="s">
        <v>393</v>
      </c>
      <c r="L91" s="477">
        <v>70</v>
      </c>
      <c r="M91" s="736"/>
      <c r="N91" s="641">
        <v>22</v>
      </c>
      <c r="O91" s="647"/>
      <c r="P91" s="647"/>
      <c r="Q91" s="647"/>
      <c r="R91" s="647"/>
      <c r="S91" s="628"/>
      <c r="T91" s="888" t="s">
        <v>514</v>
      </c>
      <c r="U91" s="890" t="s">
        <v>514</v>
      </c>
      <c r="V91" s="793">
        <v>1</v>
      </c>
      <c r="W91" s="568" t="s">
        <v>172</v>
      </c>
      <c r="X91" s="567" t="s">
        <v>187</v>
      </c>
      <c r="Y91" s="567" t="s">
        <v>487</v>
      </c>
      <c r="Z91" s="310">
        <v>1</v>
      </c>
      <c r="AA91" s="305" t="s">
        <v>172</v>
      </c>
      <c r="AB91" s="306" t="s">
        <v>187</v>
      </c>
      <c r="AC91" s="812" t="s">
        <v>487</v>
      </c>
      <c r="AD91" s="894" t="s">
        <v>514</v>
      </c>
      <c r="AE91" s="991" t="str">
        <f t="shared" si="10"/>
        <v>100% CT DM / dépôt copie sur CELENE / devoir-pdf</v>
      </c>
      <c r="AF91" s="569">
        <v>1</v>
      </c>
      <c r="AG91" s="567" t="s">
        <v>172</v>
      </c>
      <c r="AH91" s="567" t="s">
        <v>190</v>
      </c>
      <c r="AI91" s="567" t="s">
        <v>191</v>
      </c>
      <c r="AJ91" s="310">
        <v>1</v>
      </c>
      <c r="AK91" s="306" t="s">
        <v>172</v>
      </c>
      <c r="AL91" s="306" t="s">
        <v>190</v>
      </c>
      <c r="AM91" s="490" t="s">
        <v>191</v>
      </c>
      <c r="AN91" s="537" t="s">
        <v>468</v>
      </c>
    </row>
    <row r="92" spans="1:247" s="365" customFormat="1" ht="30.75" customHeight="1" x14ac:dyDescent="0.25">
      <c r="A92" s="455"/>
      <c r="B92" s="455"/>
      <c r="C92" s="476"/>
      <c r="D92" s="458"/>
      <c r="E92" s="463"/>
      <c r="F92" s="457"/>
      <c r="G92" s="457"/>
      <c r="H92" s="457"/>
      <c r="I92" s="458"/>
      <c r="J92" s="478"/>
      <c r="K92" s="505"/>
      <c r="L92" s="336"/>
      <c r="M92" s="746"/>
      <c r="N92" s="653"/>
      <c r="O92" s="622"/>
      <c r="P92" s="622"/>
      <c r="Q92" s="622"/>
      <c r="R92" s="622"/>
      <c r="S92" s="644"/>
      <c r="T92" s="610"/>
      <c r="U92" s="769"/>
      <c r="V92" s="788"/>
      <c r="W92" s="479"/>
      <c r="X92" s="479"/>
      <c r="Y92" s="479"/>
      <c r="Z92" s="479"/>
      <c r="AA92" s="479"/>
      <c r="AB92" s="479"/>
      <c r="AC92" s="834"/>
      <c r="AD92" s="806"/>
      <c r="AE92" s="610"/>
      <c r="AF92" s="479"/>
      <c r="AG92" s="479"/>
      <c r="AH92" s="479"/>
      <c r="AI92" s="479"/>
      <c r="AJ92" s="479"/>
      <c r="AK92" s="479"/>
      <c r="AL92" s="479"/>
      <c r="AM92" s="486"/>
      <c r="AN92" s="54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0"/>
      <c r="EZ92" s="150"/>
      <c r="FA92" s="150"/>
      <c r="FB92" s="150"/>
      <c r="FC92" s="150"/>
      <c r="FD92" s="150"/>
      <c r="FE92" s="150"/>
      <c r="FF92" s="150"/>
      <c r="FG92" s="150"/>
      <c r="FH92" s="150"/>
      <c r="FI92" s="150"/>
      <c r="FJ92" s="150"/>
      <c r="FK92" s="150"/>
      <c r="FL92" s="150"/>
      <c r="FM92" s="150"/>
      <c r="FN92" s="150"/>
      <c r="FO92" s="150"/>
      <c r="FP92" s="150"/>
      <c r="FQ92" s="150"/>
      <c r="FR92" s="150"/>
      <c r="FS92" s="150"/>
      <c r="FT92" s="150"/>
      <c r="FU92" s="150"/>
      <c r="FV92" s="150"/>
      <c r="FW92" s="150"/>
      <c r="FX92" s="150"/>
      <c r="FY92" s="150"/>
      <c r="FZ92" s="150"/>
      <c r="GA92" s="150"/>
      <c r="GB92" s="150"/>
      <c r="GC92" s="150"/>
      <c r="GD92" s="150"/>
      <c r="GE92" s="150"/>
      <c r="GF92" s="150"/>
      <c r="GG92" s="150"/>
      <c r="GH92" s="150"/>
      <c r="GI92" s="150"/>
      <c r="GJ92" s="150"/>
      <c r="GK92" s="150"/>
      <c r="GL92" s="150"/>
      <c r="GM92" s="150"/>
      <c r="GN92" s="150"/>
      <c r="GO92" s="150"/>
      <c r="GP92" s="150"/>
      <c r="GQ92" s="150"/>
      <c r="GR92" s="150"/>
      <c r="GS92" s="150"/>
      <c r="GT92" s="150"/>
      <c r="GU92" s="150"/>
      <c r="GV92" s="150"/>
      <c r="GW92" s="150"/>
      <c r="GX92" s="150"/>
      <c r="GY92" s="150"/>
      <c r="GZ92" s="150"/>
      <c r="HA92" s="150"/>
      <c r="HB92" s="150"/>
      <c r="HC92" s="150"/>
      <c r="HD92" s="150"/>
      <c r="HE92" s="150"/>
      <c r="HF92" s="150"/>
      <c r="HG92" s="150"/>
      <c r="HH92" s="150"/>
      <c r="HI92" s="150"/>
      <c r="HJ92" s="150"/>
      <c r="HK92" s="150"/>
      <c r="HL92" s="150"/>
      <c r="HM92" s="150"/>
      <c r="HN92" s="150"/>
      <c r="HO92" s="150"/>
      <c r="HP92" s="150"/>
      <c r="HQ92" s="150"/>
      <c r="HR92" s="150"/>
      <c r="HS92" s="150"/>
      <c r="HT92" s="150"/>
      <c r="HU92" s="150"/>
      <c r="HV92" s="150"/>
      <c r="HW92" s="150"/>
      <c r="HX92" s="150"/>
      <c r="HY92" s="150"/>
      <c r="HZ92" s="150"/>
      <c r="IA92" s="150"/>
      <c r="IB92" s="150"/>
      <c r="IC92" s="150"/>
      <c r="ID92" s="150"/>
      <c r="IE92" s="150"/>
      <c r="IF92" s="150"/>
      <c r="IG92" s="150"/>
      <c r="IH92" s="150"/>
      <c r="II92" s="150"/>
      <c r="IJ92" s="150"/>
      <c r="IK92" s="150"/>
      <c r="IL92" s="150"/>
      <c r="IM92" s="150"/>
    </row>
    <row r="93" spans="1:247" s="365" customFormat="1" ht="23.25" customHeight="1" x14ac:dyDescent="0.25">
      <c r="A93" s="344" t="s">
        <v>360</v>
      </c>
      <c r="B93" s="357" t="s">
        <v>359</v>
      </c>
      <c r="C93" s="358" t="s">
        <v>34</v>
      </c>
      <c r="D93" s="438"/>
      <c r="E93" s="360"/>
      <c r="F93" s="360"/>
      <c r="G93" s="360"/>
      <c r="H93" s="415"/>
      <c r="I93" s="359">
        <f>+I94+I104</f>
        <v>30</v>
      </c>
      <c r="J93" s="359">
        <f>+J94+J104</f>
        <v>30</v>
      </c>
      <c r="K93" s="508"/>
      <c r="L93" s="359"/>
      <c r="M93" s="745"/>
      <c r="N93" s="639"/>
      <c r="O93" s="620"/>
      <c r="P93" s="620"/>
      <c r="Q93" s="620"/>
      <c r="R93" s="643"/>
      <c r="S93" s="630"/>
      <c r="T93" s="831"/>
      <c r="U93" s="774"/>
      <c r="V93" s="787"/>
      <c r="W93" s="362"/>
      <c r="X93" s="362"/>
      <c r="Y93" s="362"/>
      <c r="Z93" s="362"/>
      <c r="AA93" s="362"/>
      <c r="AB93" s="362"/>
      <c r="AC93" s="816"/>
      <c r="AD93" s="805"/>
      <c r="AE93" s="825"/>
      <c r="AF93" s="362"/>
      <c r="AG93" s="362"/>
      <c r="AH93" s="362"/>
      <c r="AI93" s="362"/>
      <c r="AJ93" s="362"/>
      <c r="AK93" s="362"/>
      <c r="AL93" s="362"/>
      <c r="AM93" s="484"/>
      <c r="AN93" s="541"/>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c r="CZ93" s="364"/>
      <c r="DA93" s="364"/>
      <c r="DB93" s="364"/>
      <c r="DC93" s="364"/>
      <c r="DD93" s="364"/>
      <c r="DE93" s="364"/>
      <c r="DF93" s="364"/>
      <c r="DG93" s="364"/>
      <c r="DH93" s="364"/>
      <c r="DI93" s="364"/>
      <c r="DJ93" s="364"/>
      <c r="DK93" s="364"/>
      <c r="DL93" s="364"/>
      <c r="DM93" s="364"/>
      <c r="DN93" s="364"/>
      <c r="DO93" s="364"/>
      <c r="DP93" s="364"/>
      <c r="DQ93" s="364"/>
      <c r="DR93" s="364"/>
      <c r="DS93" s="364"/>
      <c r="DT93" s="364"/>
      <c r="DU93" s="364"/>
      <c r="DV93" s="364"/>
      <c r="DW93" s="364"/>
      <c r="DX93" s="364"/>
      <c r="DY93" s="364"/>
      <c r="DZ93" s="364"/>
      <c r="EA93" s="364"/>
      <c r="EB93" s="364"/>
      <c r="EC93" s="364"/>
      <c r="ED93" s="364"/>
      <c r="EE93" s="364"/>
      <c r="EF93" s="364"/>
      <c r="EG93" s="364"/>
      <c r="EH93" s="364"/>
      <c r="EI93" s="364"/>
      <c r="EJ93" s="364"/>
      <c r="EK93" s="364"/>
      <c r="EL93" s="364"/>
      <c r="EM93" s="364"/>
      <c r="EN93" s="364"/>
      <c r="EO93" s="364"/>
      <c r="EP93" s="364"/>
      <c r="EQ93" s="364"/>
      <c r="ER93" s="364"/>
      <c r="ES93" s="364"/>
      <c r="ET93" s="364"/>
      <c r="EU93" s="364"/>
      <c r="EV93" s="364"/>
      <c r="EW93" s="364"/>
      <c r="EX93" s="364"/>
      <c r="EY93" s="364"/>
      <c r="EZ93" s="364"/>
      <c r="FA93" s="364"/>
      <c r="FB93" s="364"/>
      <c r="FC93" s="364"/>
      <c r="FD93" s="364"/>
      <c r="FE93" s="364"/>
      <c r="FF93" s="364"/>
      <c r="FG93" s="364"/>
      <c r="FH93" s="364"/>
      <c r="FI93" s="364"/>
      <c r="FJ93" s="364"/>
      <c r="FK93" s="364"/>
      <c r="FL93" s="364"/>
      <c r="FM93" s="364"/>
      <c r="FN93" s="364"/>
      <c r="FO93" s="364"/>
      <c r="FP93" s="364"/>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64"/>
      <c r="GM93" s="364"/>
      <c r="GN93" s="364"/>
      <c r="GO93" s="364"/>
      <c r="GP93" s="364"/>
      <c r="GQ93" s="364"/>
      <c r="GR93" s="364"/>
      <c r="GS93" s="364"/>
      <c r="GT93" s="364"/>
      <c r="GU93" s="364"/>
      <c r="GV93" s="364"/>
      <c r="GW93" s="364"/>
      <c r="GX93" s="364"/>
      <c r="GY93" s="364"/>
      <c r="GZ93" s="364"/>
      <c r="HA93" s="364"/>
      <c r="HB93" s="364"/>
      <c r="HC93" s="364"/>
      <c r="HD93" s="364"/>
      <c r="HE93" s="364"/>
      <c r="HF93" s="364"/>
      <c r="HG93" s="364"/>
      <c r="HH93" s="364"/>
      <c r="HI93" s="364"/>
      <c r="HJ93" s="364"/>
      <c r="HK93" s="364"/>
      <c r="HL93" s="364"/>
      <c r="HM93" s="364"/>
      <c r="HN93" s="364"/>
      <c r="HO93" s="364"/>
      <c r="HP93" s="364"/>
      <c r="HQ93" s="364"/>
      <c r="HR93" s="364"/>
      <c r="HS93" s="364"/>
      <c r="HT93" s="364"/>
      <c r="HU93" s="364"/>
      <c r="HV93" s="364"/>
      <c r="HW93" s="364"/>
      <c r="HX93" s="364"/>
      <c r="HY93" s="364"/>
      <c r="HZ93" s="364"/>
      <c r="IA93" s="364"/>
      <c r="IB93" s="364"/>
      <c r="IC93" s="364"/>
      <c r="ID93" s="364"/>
      <c r="IE93" s="364"/>
      <c r="IF93" s="364"/>
      <c r="IG93" s="364"/>
      <c r="IH93" s="364"/>
      <c r="II93" s="364"/>
      <c r="IJ93" s="364"/>
      <c r="IK93" s="364"/>
      <c r="IL93" s="364"/>
    </row>
    <row r="94" spans="1:247" s="365" customFormat="1" ht="30.75" customHeight="1" x14ac:dyDescent="0.25">
      <c r="A94" s="346"/>
      <c r="B94" s="346"/>
      <c r="C94" s="366" t="s">
        <v>324</v>
      </c>
      <c r="D94" s="439"/>
      <c r="E94" s="338"/>
      <c r="F94" s="338"/>
      <c r="G94" s="338"/>
      <c r="H94" s="416"/>
      <c r="I94" s="338">
        <f>+I95+I96+I97+I98+I99+I100</f>
        <v>23</v>
      </c>
      <c r="J94" s="338">
        <f>+J95+J96+J97+J98+J99+J100</f>
        <v>23</v>
      </c>
      <c r="K94" s="439"/>
      <c r="L94" s="338"/>
      <c r="M94" s="609"/>
      <c r="N94" s="638"/>
      <c r="O94" s="681"/>
      <c r="P94" s="681"/>
      <c r="Q94" s="681"/>
      <c r="R94" s="681"/>
      <c r="S94" s="629"/>
      <c r="T94" s="727"/>
      <c r="U94" s="773"/>
      <c r="V94" s="796"/>
      <c r="W94" s="338"/>
      <c r="X94" s="338"/>
      <c r="Y94" s="338"/>
      <c r="Z94" s="338"/>
      <c r="AA94" s="338"/>
      <c r="AB94" s="338"/>
      <c r="AC94" s="609"/>
      <c r="AD94" s="804"/>
      <c r="AE94" s="611"/>
      <c r="AF94" s="338"/>
      <c r="AG94" s="338"/>
      <c r="AH94" s="338"/>
      <c r="AI94" s="338"/>
      <c r="AJ94" s="338"/>
      <c r="AK94" s="338"/>
      <c r="AL94" s="338"/>
      <c r="AM94" s="493"/>
      <c r="AN94" s="542"/>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0"/>
      <c r="EZ94" s="150"/>
      <c r="FA94" s="150"/>
      <c r="FB94" s="150"/>
      <c r="FC94" s="150"/>
      <c r="FD94" s="150"/>
      <c r="FE94" s="150"/>
      <c r="FF94" s="150"/>
      <c r="FG94" s="150"/>
      <c r="FH94" s="150"/>
      <c r="FI94" s="150"/>
      <c r="FJ94" s="150"/>
      <c r="FK94" s="150"/>
      <c r="FL94" s="150"/>
      <c r="FM94" s="150"/>
      <c r="FN94" s="150"/>
      <c r="FO94" s="150"/>
      <c r="FP94" s="150"/>
      <c r="FQ94" s="150"/>
      <c r="FR94" s="150"/>
      <c r="FS94" s="150"/>
      <c r="FT94" s="150"/>
      <c r="FU94" s="150"/>
      <c r="FV94" s="150"/>
      <c r="FW94" s="150"/>
      <c r="FX94" s="150"/>
      <c r="FY94" s="150"/>
      <c r="FZ94" s="150"/>
      <c r="GA94" s="150"/>
      <c r="GB94" s="150"/>
      <c r="GC94" s="150"/>
      <c r="GD94" s="150"/>
      <c r="GE94" s="150"/>
      <c r="GF94" s="150"/>
      <c r="GG94" s="150"/>
      <c r="GH94" s="150"/>
      <c r="GI94" s="150"/>
      <c r="GJ94" s="150"/>
      <c r="GK94" s="150"/>
      <c r="GL94" s="150"/>
      <c r="GM94" s="150"/>
      <c r="GN94" s="150"/>
      <c r="GO94" s="150"/>
      <c r="GP94" s="150"/>
      <c r="GQ94" s="150"/>
      <c r="GR94" s="150"/>
      <c r="GS94" s="150"/>
      <c r="GT94" s="150"/>
      <c r="GU94" s="150"/>
      <c r="GV94" s="150"/>
      <c r="GW94" s="150"/>
      <c r="GX94" s="150"/>
      <c r="GY94" s="150"/>
      <c r="GZ94" s="150"/>
      <c r="HA94" s="150"/>
      <c r="HB94" s="150"/>
      <c r="HC94" s="150"/>
      <c r="HD94" s="150"/>
      <c r="HE94" s="150"/>
      <c r="HF94" s="150"/>
      <c r="HG94" s="150"/>
      <c r="HH94" s="150"/>
      <c r="HI94" s="150"/>
      <c r="HJ94" s="150"/>
      <c r="HK94" s="150"/>
      <c r="HL94" s="150"/>
      <c r="HM94" s="150"/>
      <c r="HN94" s="150"/>
      <c r="HO94" s="150"/>
      <c r="HP94" s="150"/>
      <c r="HQ94" s="150"/>
      <c r="HR94" s="150"/>
      <c r="HS94" s="150"/>
      <c r="HT94" s="150"/>
      <c r="HU94" s="150"/>
      <c r="HV94" s="150"/>
      <c r="HW94" s="150"/>
      <c r="HX94" s="150"/>
      <c r="HY94" s="150"/>
      <c r="HZ94" s="150"/>
      <c r="IA94" s="150"/>
      <c r="IB94" s="150"/>
      <c r="IC94" s="150"/>
      <c r="ID94" s="150"/>
      <c r="IE94" s="150"/>
      <c r="IF94" s="150"/>
      <c r="IG94" s="150"/>
      <c r="IH94" s="150"/>
      <c r="II94" s="150"/>
      <c r="IJ94" s="150"/>
      <c r="IK94" s="150"/>
      <c r="IL94" s="150"/>
    </row>
    <row r="95" spans="1:247" ht="36" customHeight="1" x14ac:dyDescent="0.25">
      <c r="A95" s="349"/>
      <c r="B95" s="328" t="s">
        <v>248</v>
      </c>
      <c r="C95" s="316" t="s">
        <v>310</v>
      </c>
      <c r="D95" s="325"/>
      <c r="E95" s="291" t="s">
        <v>29</v>
      </c>
      <c r="F95" s="467"/>
      <c r="G95" s="291" t="s">
        <v>73</v>
      </c>
      <c r="H95" s="426"/>
      <c r="I95" s="291" t="s">
        <v>80</v>
      </c>
      <c r="J95" s="291" t="s">
        <v>80</v>
      </c>
      <c r="K95" s="523" t="s">
        <v>437</v>
      </c>
      <c r="L95" s="291" t="s">
        <v>78</v>
      </c>
      <c r="M95" s="735">
        <v>25</v>
      </c>
      <c r="N95" s="637">
        <v>15</v>
      </c>
      <c r="O95" s="619"/>
      <c r="P95" s="619">
        <v>15</v>
      </c>
      <c r="Q95" s="619"/>
      <c r="R95" s="647"/>
      <c r="S95" s="628"/>
      <c r="T95" s="888" t="s">
        <v>212</v>
      </c>
      <c r="U95" s="889" t="s">
        <v>501</v>
      </c>
      <c r="V95" s="793" t="s">
        <v>261</v>
      </c>
      <c r="W95" s="568" t="s">
        <v>188</v>
      </c>
      <c r="X95" s="567" t="s">
        <v>187</v>
      </c>
      <c r="Y95" s="567" t="s">
        <v>195</v>
      </c>
      <c r="Z95" s="310">
        <v>1</v>
      </c>
      <c r="AA95" s="307" t="s">
        <v>172</v>
      </c>
      <c r="AB95" s="307" t="s">
        <v>187</v>
      </c>
      <c r="AC95" s="818" t="s">
        <v>195</v>
      </c>
      <c r="AD95" s="894" t="s">
        <v>501</v>
      </c>
      <c r="AE95" s="991" t="str">
        <f t="shared" ref="AE95:AE99" si="11">+AD95</f>
        <v>100% CT DOSSIER</v>
      </c>
      <c r="AF95" s="569">
        <v>1</v>
      </c>
      <c r="AG95" s="567" t="s">
        <v>172</v>
      </c>
      <c r="AH95" s="567" t="s">
        <v>190</v>
      </c>
      <c r="AI95" s="567" t="s">
        <v>191</v>
      </c>
      <c r="AJ95" s="310">
        <v>1</v>
      </c>
      <c r="AK95" s="307" t="s">
        <v>172</v>
      </c>
      <c r="AL95" s="307" t="s">
        <v>190</v>
      </c>
      <c r="AM95" s="489" t="s">
        <v>191</v>
      </c>
      <c r="AN95" s="537" t="s">
        <v>470</v>
      </c>
    </row>
    <row r="96" spans="1:247" ht="36" customHeight="1" x14ac:dyDescent="0.25">
      <c r="A96" s="349"/>
      <c r="B96" s="328" t="s">
        <v>249</v>
      </c>
      <c r="C96" s="316" t="s">
        <v>124</v>
      </c>
      <c r="D96" s="317" t="s">
        <v>410</v>
      </c>
      <c r="E96" s="33" t="s">
        <v>29</v>
      </c>
      <c r="F96" s="467"/>
      <c r="G96" s="33" t="s">
        <v>73</v>
      </c>
      <c r="H96" s="425"/>
      <c r="I96" s="33" t="s">
        <v>80</v>
      </c>
      <c r="J96" s="33" t="s">
        <v>80</v>
      </c>
      <c r="K96" s="523" t="s">
        <v>429</v>
      </c>
      <c r="L96" s="33" t="s">
        <v>78</v>
      </c>
      <c r="M96" s="750">
        <v>24</v>
      </c>
      <c r="N96" s="637">
        <v>15</v>
      </c>
      <c r="O96" s="619"/>
      <c r="P96" s="619">
        <v>15</v>
      </c>
      <c r="Q96" s="619"/>
      <c r="R96" s="647"/>
      <c r="S96" s="628"/>
      <c r="T96" s="888" t="s">
        <v>212</v>
      </c>
      <c r="U96" s="890" t="s">
        <v>501</v>
      </c>
      <c r="V96" s="793" t="s">
        <v>261</v>
      </c>
      <c r="W96" s="568" t="s">
        <v>188</v>
      </c>
      <c r="X96" s="567" t="s">
        <v>187</v>
      </c>
      <c r="Y96" s="567" t="s">
        <v>194</v>
      </c>
      <c r="Z96" s="310">
        <v>1</v>
      </c>
      <c r="AA96" s="307" t="s">
        <v>172</v>
      </c>
      <c r="AB96" s="307" t="s">
        <v>187</v>
      </c>
      <c r="AC96" s="818" t="s">
        <v>194</v>
      </c>
      <c r="AD96" s="894" t="s">
        <v>501</v>
      </c>
      <c r="AE96" s="991" t="str">
        <f t="shared" si="11"/>
        <v>100% CT DOSSIER</v>
      </c>
      <c r="AF96" s="569">
        <v>1</v>
      </c>
      <c r="AG96" s="567" t="s">
        <v>172</v>
      </c>
      <c r="AH96" s="567" t="s">
        <v>187</v>
      </c>
      <c r="AI96" s="567" t="s">
        <v>194</v>
      </c>
      <c r="AJ96" s="310">
        <v>1</v>
      </c>
      <c r="AK96" s="307" t="s">
        <v>172</v>
      </c>
      <c r="AL96" s="307" t="s">
        <v>187</v>
      </c>
      <c r="AM96" s="489" t="s">
        <v>194</v>
      </c>
      <c r="AN96" s="537" t="s">
        <v>471</v>
      </c>
    </row>
    <row r="97" spans="1:246" ht="36" customHeight="1" x14ac:dyDescent="0.25">
      <c r="A97" s="349"/>
      <c r="B97" s="328" t="s">
        <v>268</v>
      </c>
      <c r="C97" s="316" t="s">
        <v>267</v>
      </c>
      <c r="D97" s="317" t="s">
        <v>411</v>
      </c>
      <c r="E97" s="33" t="s">
        <v>29</v>
      </c>
      <c r="F97" s="467"/>
      <c r="G97" s="33" t="s">
        <v>73</v>
      </c>
      <c r="H97" s="425"/>
      <c r="I97" s="33" t="s">
        <v>80</v>
      </c>
      <c r="J97" s="33" t="s">
        <v>80</v>
      </c>
      <c r="K97" s="523" t="s">
        <v>438</v>
      </c>
      <c r="L97" s="35" t="s">
        <v>78</v>
      </c>
      <c r="M97" s="750">
        <v>23</v>
      </c>
      <c r="N97" s="637">
        <v>15</v>
      </c>
      <c r="O97" s="619"/>
      <c r="P97" s="619">
        <v>15</v>
      </c>
      <c r="Q97" s="619"/>
      <c r="R97" s="647"/>
      <c r="S97" s="628"/>
      <c r="T97" s="888" t="s">
        <v>212</v>
      </c>
      <c r="U97" s="889" t="s">
        <v>501</v>
      </c>
      <c r="V97" s="793" t="s">
        <v>261</v>
      </c>
      <c r="W97" s="568" t="s">
        <v>188</v>
      </c>
      <c r="X97" s="567" t="s">
        <v>187</v>
      </c>
      <c r="Y97" s="567" t="s">
        <v>195</v>
      </c>
      <c r="Z97" s="310">
        <v>1</v>
      </c>
      <c r="AA97" s="307" t="s">
        <v>172</v>
      </c>
      <c r="AB97" s="307" t="s">
        <v>187</v>
      </c>
      <c r="AC97" s="818" t="s">
        <v>195</v>
      </c>
      <c r="AD97" s="894" t="s">
        <v>501</v>
      </c>
      <c r="AE97" s="991" t="str">
        <f t="shared" si="11"/>
        <v>100% CT DOSSIER</v>
      </c>
      <c r="AF97" s="569">
        <v>1</v>
      </c>
      <c r="AG97" s="567" t="s">
        <v>172</v>
      </c>
      <c r="AH97" s="567" t="s">
        <v>190</v>
      </c>
      <c r="AI97" s="567" t="s">
        <v>191</v>
      </c>
      <c r="AJ97" s="310">
        <v>1</v>
      </c>
      <c r="AK97" s="307" t="s">
        <v>172</v>
      </c>
      <c r="AL97" s="307" t="s">
        <v>190</v>
      </c>
      <c r="AM97" s="489" t="s">
        <v>191</v>
      </c>
      <c r="AN97" s="537" t="s">
        <v>472</v>
      </c>
    </row>
    <row r="98" spans="1:246" ht="36" customHeight="1" x14ac:dyDescent="0.25">
      <c r="A98" s="349"/>
      <c r="B98" s="328" t="s">
        <v>250</v>
      </c>
      <c r="C98" s="329" t="s">
        <v>125</v>
      </c>
      <c r="D98" s="317" t="s">
        <v>412</v>
      </c>
      <c r="E98" s="33" t="s">
        <v>29</v>
      </c>
      <c r="F98" s="467" t="s">
        <v>394</v>
      </c>
      <c r="G98" s="33" t="s">
        <v>73</v>
      </c>
      <c r="H98" s="425"/>
      <c r="I98" s="33" t="s">
        <v>131</v>
      </c>
      <c r="J98" s="33" t="s">
        <v>131</v>
      </c>
      <c r="K98" s="523" t="s">
        <v>433</v>
      </c>
      <c r="L98" s="35" t="s">
        <v>78</v>
      </c>
      <c r="M98" s="750">
        <v>23</v>
      </c>
      <c r="N98" s="634">
        <v>18</v>
      </c>
      <c r="O98" s="614"/>
      <c r="P98" s="614">
        <v>18</v>
      </c>
      <c r="Q98" s="614"/>
      <c r="R98" s="647"/>
      <c r="S98" s="628"/>
      <c r="T98" s="888" t="s">
        <v>212</v>
      </c>
      <c r="U98" s="890" t="s">
        <v>501</v>
      </c>
      <c r="V98" s="793" t="s">
        <v>261</v>
      </c>
      <c r="W98" s="568" t="s">
        <v>188</v>
      </c>
      <c r="X98" s="567" t="s">
        <v>187</v>
      </c>
      <c r="Y98" s="567" t="s">
        <v>194</v>
      </c>
      <c r="Z98" s="310">
        <v>1</v>
      </c>
      <c r="AA98" s="307" t="s">
        <v>172</v>
      </c>
      <c r="AB98" s="307" t="s">
        <v>187</v>
      </c>
      <c r="AC98" s="818" t="s">
        <v>194</v>
      </c>
      <c r="AD98" s="894" t="s">
        <v>501</v>
      </c>
      <c r="AE98" s="991" t="str">
        <f t="shared" si="11"/>
        <v>100% CT DOSSIER</v>
      </c>
      <c r="AF98" s="569">
        <v>1</v>
      </c>
      <c r="AG98" s="567" t="s">
        <v>172</v>
      </c>
      <c r="AH98" s="567" t="s">
        <v>187</v>
      </c>
      <c r="AI98" s="567" t="s">
        <v>194</v>
      </c>
      <c r="AJ98" s="310">
        <v>1</v>
      </c>
      <c r="AK98" s="307" t="s">
        <v>172</v>
      </c>
      <c r="AL98" s="307" t="s">
        <v>187</v>
      </c>
      <c r="AM98" s="489" t="s">
        <v>194</v>
      </c>
      <c r="AN98" s="537" t="s">
        <v>473</v>
      </c>
    </row>
    <row r="99" spans="1:246" ht="36" customHeight="1" x14ac:dyDescent="0.25">
      <c r="A99" s="349"/>
      <c r="B99" s="328" t="s">
        <v>251</v>
      </c>
      <c r="C99" s="329" t="s">
        <v>126</v>
      </c>
      <c r="D99" s="317" t="s">
        <v>413</v>
      </c>
      <c r="E99" s="33" t="s">
        <v>29</v>
      </c>
      <c r="F99" s="467"/>
      <c r="G99" s="33" t="s">
        <v>73</v>
      </c>
      <c r="H99" s="425"/>
      <c r="I99" s="33" t="s">
        <v>80</v>
      </c>
      <c r="J99" s="33" t="s">
        <v>80</v>
      </c>
      <c r="K99" s="523" t="s">
        <v>390</v>
      </c>
      <c r="L99" s="35" t="s">
        <v>78</v>
      </c>
      <c r="M99" s="750">
        <v>20</v>
      </c>
      <c r="N99" s="637">
        <v>15</v>
      </c>
      <c r="O99" s="619"/>
      <c r="P99" s="619">
        <v>15</v>
      </c>
      <c r="Q99" s="619"/>
      <c r="R99" s="647"/>
      <c r="S99" s="628"/>
      <c r="T99" s="888" t="s">
        <v>212</v>
      </c>
      <c r="U99" s="766" t="s">
        <v>500</v>
      </c>
      <c r="V99" s="793" t="s">
        <v>261</v>
      </c>
      <c r="W99" s="568" t="s">
        <v>188</v>
      </c>
      <c r="X99" s="567" t="s">
        <v>187</v>
      </c>
      <c r="Y99" s="567" t="s">
        <v>194</v>
      </c>
      <c r="Z99" s="310">
        <v>1</v>
      </c>
      <c r="AA99" s="307" t="s">
        <v>172</v>
      </c>
      <c r="AB99" s="307" t="s">
        <v>187</v>
      </c>
      <c r="AC99" s="818" t="s">
        <v>194</v>
      </c>
      <c r="AD99" s="894" t="s">
        <v>500</v>
      </c>
      <c r="AE99" s="991" t="str">
        <f t="shared" si="11"/>
        <v>CT / Oral / 0h30</v>
      </c>
      <c r="AF99" s="569">
        <v>1</v>
      </c>
      <c r="AG99" s="567" t="s">
        <v>172</v>
      </c>
      <c r="AH99" s="567" t="s">
        <v>187</v>
      </c>
      <c r="AI99" s="567" t="s">
        <v>194</v>
      </c>
      <c r="AJ99" s="310">
        <v>1</v>
      </c>
      <c r="AK99" s="307" t="s">
        <v>172</v>
      </c>
      <c r="AL99" s="307" t="s">
        <v>187</v>
      </c>
      <c r="AM99" s="489" t="s">
        <v>194</v>
      </c>
      <c r="AN99" s="537" t="s">
        <v>474</v>
      </c>
    </row>
    <row r="100" spans="1:246" s="378" customFormat="1" ht="36" customHeight="1" x14ac:dyDescent="0.25">
      <c r="A100" s="548" t="s">
        <v>322</v>
      </c>
      <c r="B100" s="548" t="s">
        <v>252</v>
      </c>
      <c r="C100" s="549" t="s">
        <v>378</v>
      </c>
      <c r="D100" s="550"/>
      <c r="E100" s="551" t="s">
        <v>29</v>
      </c>
      <c r="F100" s="549"/>
      <c r="G100" s="552"/>
      <c r="H100" s="548" t="s">
        <v>376</v>
      </c>
      <c r="I100" s="548">
        <v>2</v>
      </c>
      <c r="J100" s="548">
        <v>2</v>
      </c>
      <c r="K100" s="553"/>
      <c r="L100" s="554"/>
      <c r="M100" s="738"/>
      <c r="N100" s="636"/>
      <c r="O100" s="618"/>
      <c r="P100" s="613">
        <v>18</v>
      </c>
      <c r="Q100" s="613"/>
      <c r="R100" s="646"/>
      <c r="S100" s="627"/>
      <c r="T100" s="725"/>
      <c r="U100" s="767"/>
      <c r="V100" s="789"/>
      <c r="W100" s="555"/>
      <c r="X100" s="556"/>
      <c r="Y100" s="557"/>
      <c r="Z100" s="556"/>
      <c r="AA100" s="556"/>
      <c r="AB100" s="556"/>
      <c r="AC100" s="813"/>
      <c r="AD100" s="801"/>
      <c r="AE100" s="824"/>
      <c r="AF100" s="556"/>
      <c r="AG100" s="556"/>
      <c r="AH100" s="556"/>
      <c r="AI100" s="557"/>
      <c r="AJ100" s="556"/>
      <c r="AK100" s="556"/>
      <c r="AL100" s="556"/>
      <c r="AM100" s="558"/>
      <c r="AN100" s="559"/>
      <c r="AO100" s="377"/>
      <c r="AP100" s="377"/>
      <c r="AQ100" s="377"/>
      <c r="AR100" s="377"/>
      <c r="AS100" s="377"/>
      <c r="AT100" s="377"/>
      <c r="AU100" s="377"/>
      <c r="AV100" s="377"/>
      <c r="AW100" s="377"/>
      <c r="AX100" s="377"/>
      <c r="AY100" s="377"/>
      <c r="AZ100" s="377"/>
      <c r="BA100" s="377"/>
      <c r="BB100" s="377"/>
      <c r="BC100" s="377"/>
      <c r="BD100" s="377"/>
      <c r="BE100" s="377"/>
      <c r="BF100" s="377"/>
      <c r="BG100" s="377"/>
      <c r="BH100" s="377"/>
      <c r="BI100" s="377"/>
      <c r="BJ100" s="377"/>
      <c r="BK100" s="377"/>
      <c r="BL100" s="377"/>
      <c r="BM100" s="377"/>
      <c r="BN100" s="377"/>
      <c r="BO100" s="377"/>
      <c r="BP100" s="377"/>
      <c r="BQ100" s="377"/>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c r="CZ100" s="377"/>
      <c r="DA100" s="377"/>
      <c r="DB100" s="377"/>
      <c r="DC100" s="377"/>
      <c r="DD100" s="377"/>
      <c r="DE100" s="377"/>
      <c r="DF100" s="377"/>
      <c r="DG100" s="377"/>
      <c r="DH100" s="377"/>
      <c r="DI100" s="377"/>
      <c r="DJ100" s="377"/>
      <c r="DK100" s="377"/>
      <c r="DL100" s="377"/>
      <c r="DM100" s="377"/>
      <c r="DN100" s="377"/>
      <c r="DO100" s="377"/>
      <c r="DP100" s="377"/>
      <c r="DQ100" s="377"/>
      <c r="DR100" s="377"/>
      <c r="DS100" s="377"/>
      <c r="DT100" s="377"/>
      <c r="DU100" s="377"/>
      <c r="DV100" s="377"/>
      <c r="DW100" s="377"/>
      <c r="DX100" s="377"/>
      <c r="DY100" s="377"/>
      <c r="DZ100" s="377"/>
      <c r="EA100" s="377"/>
      <c r="EB100" s="377"/>
      <c r="EC100" s="377"/>
      <c r="ED100" s="377"/>
      <c r="EE100" s="377"/>
      <c r="EF100" s="377"/>
      <c r="EG100" s="377"/>
      <c r="EH100" s="377"/>
      <c r="EI100" s="377"/>
      <c r="EJ100" s="377"/>
      <c r="EK100" s="377"/>
      <c r="EL100" s="377"/>
      <c r="EM100" s="377"/>
      <c r="EN100" s="377"/>
      <c r="EO100" s="377"/>
      <c r="EP100" s="377"/>
      <c r="EQ100" s="377"/>
      <c r="ER100" s="377"/>
      <c r="ES100" s="377"/>
      <c r="ET100" s="377"/>
      <c r="EU100" s="377"/>
      <c r="EV100" s="377"/>
      <c r="EW100" s="377"/>
      <c r="EX100" s="377"/>
      <c r="EY100" s="377"/>
      <c r="EZ100" s="377"/>
      <c r="FA100" s="377"/>
      <c r="FB100" s="377"/>
      <c r="FC100" s="377"/>
      <c r="FD100" s="377"/>
      <c r="FE100" s="377"/>
      <c r="FF100" s="377"/>
      <c r="FG100" s="377"/>
      <c r="FH100" s="377"/>
      <c r="FI100" s="377"/>
      <c r="FJ100" s="377"/>
      <c r="FK100" s="377"/>
      <c r="FL100" s="377"/>
      <c r="FM100" s="377"/>
      <c r="FN100" s="377"/>
      <c r="FO100" s="377"/>
      <c r="FP100" s="377"/>
      <c r="FQ100" s="377"/>
      <c r="FR100" s="377"/>
      <c r="FS100" s="377"/>
      <c r="FT100" s="377"/>
      <c r="FU100" s="377"/>
      <c r="FV100" s="377"/>
      <c r="FW100" s="377"/>
      <c r="FX100" s="377"/>
      <c r="FY100" s="377"/>
      <c r="FZ100" s="377"/>
      <c r="GA100" s="377"/>
      <c r="GB100" s="377"/>
      <c r="GC100" s="377"/>
      <c r="GD100" s="377"/>
      <c r="GE100" s="377"/>
      <c r="GF100" s="377"/>
      <c r="GG100" s="377"/>
      <c r="GH100" s="377"/>
      <c r="GI100" s="377"/>
      <c r="GJ100" s="377"/>
      <c r="GK100" s="377"/>
      <c r="GL100" s="377"/>
      <c r="GM100" s="377"/>
      <c r="GN100" s="377"/>
      <c r="GO100" s="377"/>
      <c r="GP100" s="377"/>
      <c r="GQ100" s="377"/>
      <c r="GR100" s="377"/>
      <c r="GS100" s="377"/>
      <c r="GT100" s="377"/>
      <c r="GU100" s="377"/>
      <c r="GV100" s="377"/>
      <c r="GW100" s="377"/>
      <c r="GX100" s="377"/>
      <c r="GY100" s="377"/>
      <c r="GZ100" s="377"/>
      <c r="HA100" s="377"/>
      <c r="HB100" s="377"/>
      <c r="HC100" s="377"/>
      <c r="HD100" s="377"/>
      <c r="HE100" s="377"/>
      <c r="HF100" s="377"/>
      <c r="HG100" s="377"/>
      <c r="HH100" s="377"/>
      <c r="HI100" s="377"/>
      <c r="HJ100" s="377"/>
      <c r="HK100" s="377"/>
      <c r="HL100" s="377"/>
      <c r="HM100" s="377"/>
      <c r="HN100" s="377"/>
      <c r="HO100" s="377"/>
      <c r="HP100" s="377"/>
      <c r="HQ100" s="377"/>
      <c r="HR100" s="377"/>
      <c r="HS100" s="377"/>
      <c r="HT100" s="377"/>
      <c r="HU100" s="377"/>
      <c r="HV100" s="377"/>
      <c r="HW100" s="377"/>
      <c r="HX100" s="377"/>
      <c r="HY100" s="377"/>
      <c r="HZ100" s="377"/>
      <c r="IA100" s="377"/>
      <c r="IB100" s="377"/>
      <c r="IC100" s="377"/>
      <c r="ID100" s="377"/>
      <c r="IE100" s="377"/>
      <c r="IF100" s="377"/>
      <c r="IG100" s="377"/>
      <c r="IH100" s="377"/>
      <c r="II100" s="377"/>
      <c r="IJ100" s="377"/>
      <c r="IK100" s="377"/>
      <c r="IL100" s="377"/>
    </row>
    <row r="101" spans="1:246" ht="72" customHeight="1" x14ac:dyDescent="0.25">
      <c r="A101" s="349"/>
      <c r="B101" s="317" t="s">
        <v>253</v>
      </c>
      <c r="C101" s="319" t="s">
        <v>311</v>
      </c>
      <c r="D101" s="492" t="s">
        <v>379</v>
      </c>
      <c r="E101" s="35" t="s">
        <v>101</v>
      </c>
      <c r="F101" s="33" t="s">
        <v>74</v>
      </c>
      <c r="G101" s="35" t="s">
        <v>72</v>
      </c>
      <c r="H101" s="427"/>
      <c r="I101" s="33" t="s">
        <v>81</v>
      </c>
      <c r="J101" s="33" t="s">
        <v>81</v>
      </c>
      <c r="K101" s="501" t="s">
        <v>340</v>
      </c>
      <c r="L101" s="501">
        <v>12</v>
      </c>
      <c r="M101" s="750">
        <v>2</v>
      </c>
      <c r="N101" s="641"/>
      <c r="O101" s="647"/>
      <c r="P101" s="647">
        <v>18</v>
      </c>
      <c r="Q101" s="647"/>
      <c r="R101" s="647"/>
      <c r="S101" s="628"/>
      <c r="T101" s="896" t="str">
        <f>+$T$43</f>
        <v>100% CC dont DEVOIR MAISON</v>
      </c>
      <c r="U101" s="896" t="str">
        <f>+$U$43</f>
        <v>100% CT
DEVOIR MAISON</v>
      </c>
      <c r="V101" s="793">
        <v>1</v>
      </c>
      <c r="W101" s="568" t="s">
        <v>171</v>
      </c>
      <c r="X101" s="567" t="s">
        <v>419</v>
      </c>
      <c r="Y101" s="567" t="s">
        <v>192</v>
      </c>
      <c r="Z101" s="310">
        <v>1</v>
      </c>
      <c r="AA101" s="307" t="s">
        <v>172</v>
      </c>
      <c r="AB101" s="307" t="s">
        <v>187</v>
      </c>
      <c r="AC101" s="818" t="s">
        <v>194</v>
      </c>
      <c r="AD101" s="894" t="str">
        <f>+$AD$43</f>
        <v>100% CT oral à distance 15 min. Contacter enseignant au préalable par téléphone</v>
      </c>
      <c r="AE101" s="991" t="str">
        <f t="shared" ref="AE101:AE103" si="12">+AD101</f>
        <v>100% CT oral à distance 15 min. Contacter enseignant au préalable par téléphone</v>
      </c>
      <c r="AF101" s="569">
        <v>1</v>
      </c>
      <c r="AG101" s="567" t="s">
        <v>172</v>
      </c>
      <c r="AH101" s="567" t="s">
        <v>190</v>
      </c>
      <c r="AI101" s="567" t="s">
        <v>270</v>
      </c>
      <c r="AJ101" s="310">
        <v>1</v>
      </c>
      <c r="AK101" s="307" t="s">
        <v>172</v>
      </c>
      <c r="AL101" s="307" t="s">
        <v>190</v>
      </c>
      <c r="AM101" s="489" t="s">
        <v>270</v>
      </c>
      <c r="AN101" s="537" t="s">
        <v>480</v>
      </c>
    </row>
    <row r="102" spans="1:246" ht="72" customHeight="1" x14ac:dyDescent="0.25">
      <c r="A102" s="349"/>
      <c r="B102" s="317" t="s">
        <v>254</v>
      </c>
      <c r="C102" s="320" t="s">
        <v>312</v>
      </c>
      <c r="D102" s="492" t="s">
        <v>380</v>
      </c>
      <c r="E102" s="35" t="s">
        <v>101</v>
      </c>
      <c r="F102" s="33" t="s">
        <v>74</v>
      </c>
      <c r="G102" s="35" t="s">
        <v>72</v>
      </c>
      <c r="H102" s="427"/>
      <c r="I102" s="33" t="s">
        <v>81</v>
      </c>
      <c r="J102" s="33" t="s">
        <v>81</v>
      </c>
      <c r="K102" s="501" t="s">
        <v>341</v>
      </c>
      <c r="L102" s="501">
        <v>11</v>
      </c>
      <c r="M102" s="750">
        <v>23</v>
      </c>
      <c r="N102" s="641"/>
      <c r="O102" s="647"/>
      <c r="P102" s="647">
        <v>18</v>
      </c>
      <c r="Q102" s="647"/>
      <c r="R102" s="647"/>
      <c r="S102" s="628"/>
      <c r="T102" s="896" t="str">
        <f>+$T$44</f>
        <v>100% CC ecrit et/ou oral en présentiel ou en ligne temps limité</v>
      </c>
      <c r="U102" s="896" t="str">
        <f>+$U$44</f>
        <v>100% CT écrit et/ou oral en presentiel ou ligne en temps limité  (écrit =2h ou oral 15mins)</v>
      </c>
      <c r="V102" s="793">
        <v>1</v>
      </c>
      <c r="W102" s="570" t="s">
        <v>171</v>
      </c>
      <c r="X102" s="567"/>
      <c r="Y102" s="567"/>
      <c r="Z102" s="310">
        <v>1</v>
      </c>
      <c r="AA102" s="307" t="s">
        <v>172</v>
      </c>
      <c r="AB102" s="307" t="s">
        <v>187</v>
      </c>
      <c r="AC102" s="818" t="s">
        <v>194</v>
      </c>
      <c r="AD102" s="894" t="str">
        <f>+$AD$44</f>
        <v>DM sans temps limité, 
dépôt sujet sur CELENE le xx/06,
copie à rendre au plus tard le xx/06 sur mon adresse email emiliejanton@yahoo.fr, cmasarrre@yahoo.fr</v>
      </c>
      <c r="AE102" s="991" t="str">
        <f t="shared" si="12"/>
        <v>DM sans temps limité, 
dépôt sujet sur CELENE le xx/06,
copie à rendre au plus tard le xx/06 sur mon adresse email emiliejanton@yahoo.fr, cmasarrre@yahoo.fr</v>
      </c>
      <c r="AF102" s="569">
        <v>1</v>
      </c>
      <c r="AG102" s="567" t="s">
        <v>172</v>
      </c>
      <c r="AH102" s="567" t="s">
        <v>187</v>
      </c>
      <c r="AI102" s="567" t="s">
        <v>194</v>
      </c>
      <c r="AJ102" s="310">
        <v>1</v>
      </c>
      <c r="AK102" s="307" t="s">
        <v>172</v>
      </c>
      <c r="AL102" s="307" t="s">
        <v>187</v>
      </c>
      <c r="AM102" s="489" t="s">
        <v>194</v>
      </c>
      <c r="AN102" s="537" t="s">
        <v>479</v>
      </c>
    </row>
    <row r="103" spans="1:246" ht="72" customHeight="1" x14ac:dyDescent="0.25">
      <c r="A103" s="349"/>
      <c r="B103" s="317" t="s">
        <v>255</v>
      </c>
      <c r="C103" s="320" t="s">
        <v>313</v>
      </c>
      <c r="D103" s="492" t="s">
        <v>388</v>
      </c>
      <c r="E103" s="273" t="s">
        <v>101</v>
      </c>
      <c r="F103" s="274" t="s">
        <v>74</v>
      </c>
      <c r="G103" s="273" t="s">
        <v>72</v>
      </c>
      <c r="H103" s="297"/>
      <c r="I103" s="273" t="s">
        <v>81</v>
      </c>
      <c r="J103" s="273" t="s">
        <v>81</v>
      </c>
      <c r="K103" s="501" t="s">
        <v>493</v>
      </c>
      <c r="L103" s="501">
        <v>14</v>
      </c>
      <c r="M103" s="742">
        <v>6</v>
      </c>
      <c r="N103" s="633"/>
      <c r="O103" s="642"/>
      <c r="P103" s="647">
        <v>18</v>
      </c>
      <c r="Q103" s="647"/>
      <c r="R103" s="642"/>
      <c r="S103" s="625"/>
      <c r="T103" s="892" t="s">
        <v>518</v>
      </c>
      <c r="U103" s="893" t="s">
        <v>519</v>
      </c>
      <c r="V103" s="793">
        <v>1</v>
      </c>
      <c r="W103" s="570" t="s">
        <v>171</v>
      </c>
      <c r="X103" s="567" t="s">
        <v>182</v>
      </c>
      <c r="Y103" s="567" t="s">
        <v>494</v>
      </c>
      <c r="Z103" s="310">
        <v>1</v>
      </c>
      <c r="AA103" s="307" t="s">
        <v>172</v>
      </c>
      <c r="AB103" s="307" t="s">
        <v>187</v>
      </c>
      <c r="AC103" s="818" t="s">
        <v>194</v>
      </c>
      <c r="AD103" s="894" t="s">
        <v>519</v>
      </c>
      <c r="AE103" s="991" t="str">
        <f t="shared" si="12"/>
        <v>100% CT oral à distance</v>
      </c>
      <c r="AF103" s="569">
        <v>1</v>
      </c>
      <c r="AG103" s="567" t="s">
        <v>172</v>
      </c>
      <c r="AH103" s="567" t="s">
        <v>187</v>
      </c>
      <c r="AI103" s="567" t="s">
        <v>194</v>
      </c>
      <c r="AJ103" s="310">
        <v>1</v>
      </c>
      <c r="AK103" s="307" t="s">
        <v>172</v>
      </c>
      <c r="AL103" s="307" t="s">
        <v>187</v>
      </c>
      <c r="AM103" s="489" t="s">
        <v>194</v>
      </c>
      <c r="AN103" s="537" t="s">
        <v>479</v>
      </c>
    </row>
    <row r="104" spans="1:246" s="365" customFormat="1" ht="30.75" customHeight="1" x14ac:dyDescent="0.25">
      <c r="A104" s="345" t="s">
        <v>365</v>
      </c>
      <c r="B104" s="345" t="s">
        <v>256</v>
      </c>
      <c r="C104" s="379" t="s">
        <v>367</v>
      </c>
      <c r="D104" s="462" t="s">
        <v>416</v>
      </c>
      <c r="E104" s="339"/>
      <c r="F104" s="339"/>
      <c r="G104" s="13" t="s">
        <v>73</v>
      </c>
      <c r="H104" s="420"/>
      <c r="I104" s="429">
        <f t="shared" ref="I104:J104" si="13">+I105+I106</f>
        <v>7</v>
      </c>
      <c r="J104" s="429">
        <f t="shared" si="13"/>
        <v>7</v>
      </c>
      <c r="K104" s="498"/>
      <c r="L104" s="382"/>
      <c r="M104" s="612"/>
      <c r="N104" s="635"/>
      <c r="O104" s="616"/>
      <c r="P104" s="615"/>
      <c r="Q104" s="615"/>
      <c r="R104" s="645"/>
      <c r="S104" s="626"/>
      <c r="T104" s="728"/>
      <c r="U104" s="770"/>
      <c r="V104" s="792"/>
      <c r="W104" s="483"/>
      <c r="X104" s="384"/>
      <c r="Y104" s="384"/>
      <c r="Z104" s="384"/>
      <c r="AA104" s="384"/>
      <c r="AB104" s="384"/>
      <c r="AC104" s="819"/>
      <c r="AD104" s="807"/>
      <c r="AE104" s="826"/>
      <c r="AF104" s="384"/>
      <c r="AG104" s="384"/>
      <c r="AH104" s="384"/>
      <c r="AI104" s="384"/>
      <c r="AJ104" s="384"/>
      <c r="AK104" s="384"/>
      <c r="AL104" s="384"/>
      <c r="AM104" s="474"/>
      <c r="AN104" s="539"/>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c r="FG104" s="150"/>
      <c r="FH104" s="150"/>
      <c r="FI104" s="150"/>
      <c r="FJ104" s="150"/>
      <c r="FK104" s="150"/>
      <c r="FL104" s="150"/>
      <c r="FM104" s="150"/>
      <c r="FN104" s="150"/>
      <c r="FO104" s="150"/>
      <c r="FP104" s="150"/>
      <c r="FQ104" s="150"/>
      <c r="FR104" s="150"/>
      <c r="FS104" s="150"/>
      <c r="FT104" s="150"/>
      <c r="FU104" s="150"/>
      <c r="FV104" s="150"/>
      <c r="FW104" s="150"/>
      <c r="FX104" s="150"/>
      <c r="FY104" s="150"/>
      <c r="FZ104" s="150"/>
      <c r="GA104" s="150"/>
      <c r="GB104" s="150"/>
      <c r="GC104" s="150"/>
      <c r="GD104" s="150"/>
      <c r="GE104" s="150"/>
      <c r="GF104" s="150"/>
      <c r="GG104" s="150"/>
      <c r="GH104" s="150"/>
      <c r="GI104" s="150"/>
      <c r="GJ104" s="150"/>
      <c r="GK104" s="150"/>
      <c r="GL104" s="150"/>
      <c r="GM104" s="150"/>
      <c r="GN104" s="150"/>
      <c r="GO104" s="150"/>
      <c r="GP104" s="150"/>
      <c r="GQ104" s="150"/>
      <c r="GR104" s="150"/>
      <c r="GS104" s="150"/>
      <c r="GT104" s="150"/>
      <c r="GU104" s="150"/>
      <c r="GV104" s="150"/>
      <c r="GW104" s="150"/>
      <c r="GX104" s="150"/>
      <c r="GY104" s="150"/>
      <c r="GZ104" s="150"/>
      <c r="HA104" s="150"/>
      <c r="HB104" s="150"/>
      <c r="HC104" s="150"/>
      <c r="HD104" s="150"/>
      <c r="HE104" s="150"/>
      <c r="HF104" s="150"/>
      <c r="HG104" s="150"/>
      <c r="HH104" s="150"/>
      <c r="HI104" s="150"/>
      <c r="HJ104" s="150"/>
      <c r="HK104" s="150"/>
      <c r="HL104" s="150"/>
      <c r="HM104" s="150"/>
      <c r="HN104" s="150"/>
      <c r="HO104" s="150"/>
      <c r="HP104" s="150"/>
      <c r="HQ104" s="150"/>
      <c r="HR104" s="150"/>
      <c r="HS104" s="150"/>
      <c r="HT104" s="150"/>
      <c r="HU104" s="150"/>
      <c r="HV104" s="150"/>
      <c r="HW104" s="150"/>
      <c r="HX104" s="150"/>
      <c r="HY104" s="150"/>
      <c r="HZ104" s="150"/>
      <c r="IA104" s="150"/>
      <c r="IB104" s="150"/>
      <c r="IC104" s="150"/>
      <c r="ID104" s="150"/>
      <c r="IE104" s="150"/>
      <c r="IF104" s="150"/>
      <c r="IG104" s="150"/>
      <c r="IH104" s="150"/>
      <c r="II104" s="150"/>
      <c r="IJ104" s="150"/>
      <c r="IK104" s="150"/>
      <c r="IL104" s="150"/>
    </row>
    <row r="105" spans="1:246" ht="24" customHeight="1" x14ac:dyDescent="0.25">
      <c r="A105" s="349"/>
      <c r="B105" s="317" t="s">
        <v>257</v>
      </c>
      <c r="C105" s="319" t="s">
        <v>130</v>
      </c>
      <c r="D105" s="400"/>
      <c r="E105" s="273" t="s">
        <v>116</v>
      </c>
      <c r="F105" s="273"/>
      <c r="G105" s="273" t="s">
        <v>73</v>
      </c>
      <c r="H105" s="297"/>
      <c r="I105" s="273" t="s">
        <v>80</v>
      </c>
      <c r="J105" s="273" t="s">
        <v>80</v>
      </c>
      <c r="K105" s="523" t="s">
        <v>435</v>
      </c>
      <c r="L105" s="273" t="s">
        <v>78</v>
      </c>
      <c r="M105" s="742">
        <v>24</v>
      </c>
      <c r="N105" s="637">
        <v>15</v>
      </c>
      <c r="O105" s="619"/>
      <c r="P105" s="619">
        <v>15</v>
      </c>
      <c r="Q105" s="619"/>
      <c r="R105" s="642"/>
      <c r="S105" s="625"/>
      <c r="T105" s="888" t="s">
        <v>212</v>
      </c>
      <c r="U105" s="889" t="s">
        <v>501</v>
      </c>
      <c r="V105" s="793">
        <v>1</v>
      </c>
      <c r="W105" s="570" t="s">
        <v>171</v>
      </c>
      <c r="X105" s="567" t="s">
        <v>187</v>
      </c>
      <c r="Y105" s="567" t="s">
        <v>195</v>
      </c>
      <c r="Z105" s="310">
        <v>1</v>
      </c>
      <c r="AA105" s="307" t="s">
        <v>172</v>
      </c>
      <c r="AB105" s="307" t="s">
        <v>187</v>
      </c>
      <c r="AC105" s="818" t="s">
        <v>195</v>
      </c>
      <c r="AD105" s="894" t="s">
        <v>501</v>
      </c>
      <c r="AE105" s="991" t="str">
        <f t="shared" ref="AE105:AE106" si="14">+AD105</f>
        <v>100% CT DOSSIER</v>
      </c>
      <c r="AF105" s="569">
        <v>1</v>
      </c>
      <c r="AG105" s="567" t="s">
        <v>172</v>
      </c>
      <c r="AH105" s="567" t="s">
        <v>187</v>
      </c>
      <c r="AI105" s="567" t="s">
        <v>194</v>
      </c>
      <c r="AJ105" s="310">
        <v>1</v>
      </c>
      <c r="AK105" s="307" t="s">
        <v>172</v>
      </c>
      <c r="AL105" s="307" t="s">
        <v>187</v>
      </c>
      <c r="AM105" s="489" t="s">
        <v>194</v>
      </c>
      <c r="AN105" s="537" t="s">
        <v>475</v>
      </c>
    </row>
    <row r="106" spans="1:246" ht="24" customHeight="1" x14ac:dyDescent="0.25">
      <c r="A106" s="349"/>
      <c r="B106" s="317" t="s">
        <v>258</v>
      </c>
      <c r="C106" s="320" t="s">
        <v>262</v>
      </c>
      <c r="D106" s="400" t="s">
        <v>414</v>
      </c>
      <c r="E106" s="273" t="s">
        <v>116</v>
      </c>
      <c r="F106" s="273"/>
      <c r="G106" s="273" t="s">
        <v>73</v>
      </c>
      <c r="H106" s="297"/>
      <c r="I106" s="273" t="s">
        <v>77</v>
      </c>
      <c r="J106" s="273" t="s">
        <v>77</v>
      </c>
      <c r="K106" s="523" t="s">
        <v>435</v>
      </c>
      <c r="L106" s="274" t="s">
        <v>78</v>
      </c>
      <c r="M106" s="742">
        <v>23</v>
      </c>
      <c r="N106" s="633"/>
      <c r="O106" s="642"/>
      <c r="P106" s="642">
        <v>6</v>
      </c>
      <c r="Q106" s="642"/>
      <c r="R106" s="642"/>
      <c r="S106" s="625"/>
      <c r="T106" s="888" t="s">
        <v>212</v>
      </c>
      <c r="U106" s="890" t="s">
        <v>501</v>
      </c>
      <c r="V106" s="793">
        <v>1</v>
      </c>
      <c r="W106" s="570" t="s">
        <v>171</v>
      </c>
      <c r="X106" s="567" t="s">
        <v>187</v>
      </c>
      <c r="Y106" s="567" t="s">
        <v>194</v>
      </c>
      <c r="Z106" s="310">
        <v>1</v>
      </c>
      <c r="AA106" s="307" t="s">
        <v>172</v>
      </c>
      <c r="AB106" s="307" t="s">
        <v>187</v>
      </c>
      <c r="AC106" s="818" t="s">
        <v>229</v>
      </c>
      <c r="AD106" s="894" t="s">
        <v>501</v>
      </c>
      <c r="AE106" s="991" t="str">
        <f t="shared" si="14"/>
        <v>100% CT DOSSIER</v>
      </c>
      <c r="AF106" s="569">
        <v>1</v>
      </c>
      <c r="AG106" s="567" t="s">
        <v>172</v>
      </c>
      <c r="AH106" s="567" t="s">
        <v>187</v>
      </c>
      <c r="AI106" s="567" t="s">
        <v>194</v>
      </c>
      <c r="AJ106" s="310">
        <v>1</v>
      </c>
      <c r="AK106" s="307" t="s">
        <v>172</v>
      </c>
      <c r="AL106" s="307" t="s">
        <v>187</v>
      </c>
      <c r="AM106" s="489" t="s">
        <v>194</v>
      </c>
      <c r="AN106" s="537" t="s">
        <v>476</v>
      </c>
    </row>
    <row r="107" spans="1:246" s="365" customFormat="1" ht="30.75" customHeight="1" x14ac:dyDescent="0.25">
      <c r="A107" s="345" t="s">
        <v>366</v>
      </c>
      <c r="B107" s="345" t="s">
        <v>259</v>
      </c>
      <c r="C107" s="379" t="s">
        <v>368</v>
      </c>
      <c r="D107" s="462" t="s">
        <v>415</v>
      </c>
      <c r="E107" s="339"/>
      <c r="F107" s="12" t="s">
        <v>71</v>
      </c>
      <c r="G107" s="13" t="s">
        <v>72</v>
      </c>
      <c r="H107" s="420"/>
      <c r="I107" s="429">
        <f>+I108+I109</f>
        <v>7</v>
      </c>
      <c r="J107" s="429">
        <f>+J108+J109</f>
        <v>7</v>
      </c>
      <c r="K107" s="498"/>
      <c r="L107" s="382"/>
      <c r="M107" s="612"/>
      <c r="N107" s="635"/>
      <c r="O107" s="616"/>
      <c r="P107" s="615"/>
      <c r="Q107" s="615"/>
      <c r="R107" s="645"/>
      <c r="S107" s="626"/>
      <c r="T107" s="728"/>
      <c r="U107" s="770"/>
      <c r="V107" s="792"/>
      <c r="W107" s="483"/>
      <c r="X107" s="384"/>
      <c r="Y107" s="384"/>
      <c r="Z107" s="384"/>
      <c r="AA107" s="384"/>
      <c r="AB107" s="384"/>
      <c r="AC107" s="819"/>
      <c r="AD107" s="807"/>
      <c r="AE107" s="826"/>
      <c r="AF107" s="384"/>
      <c r="AG107" s="384"/>
      <c r="AH107" s="384"/>
      <c r="AI107" s="384"/>
      <c r="AJ107" s="384"/>
      <c r="AK107" s="384"/>
      <c r="AL107" s="384"/>
      <c r="AM107" s="474"/>
      <c r="AN107" s="539"/>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0"/>
      <c r="EZ107" s="150"/>
      <c r="FA107" s="150"/>
      <c r="FB107" s="150"/>
      <c r="FC107" s="150"/>
      <c r="FD107" s="150"/>
      <c r="FE107" s="150"/>
      <c r="FF107" s="150"/>
      <c r="FG107" s="150"/>
      <c r="FH107" s="150"/>
      <c r="FI107" s="150"/>
      <c r="FJ107" s="150"/>
      <c r="FK107" s="150"/>
      <c r="FL107" s="150"/>
      <c r="FM107" s="150"/>
      <c r="FN107" s="150"/>
      <c r="FO107" s="150"/>
      <c r="FP107" s="150"/>
      <c r="FQ107" s="150"/>
      <c r="FR107" s="150"/>
      <c r="FS107" s="150"/>
      <c r="FT107" s="150"/>
      <c r="FU107" s="150"/>
      <c r="FV107" s="150"/>
      <c r="FW107" s="150"/>
      <c r="FX107" s="150"/>
      <c r="FY107" s="150"/>
      <c r="FZ107" s="150"/>
      <c r="GA107" s="150"/>
      <c r="GB107" s="150"/>
      <c r="GC107" s="150"/>
      <c r="GD107" s="150"/>
      <c r="GE107" s="150"/>
      <c r="GF107" s="150"/>
      <c r="GG107" s="150"/>
      <c r="GH107" s="150"/>
      <c r="GI107" s="150"/>
      <c r="GJ107" s="150"/>
      <c r="GK107" s="150"/>
      <c r="GL107" s="150"/>
      <c r="GM107" s="150"/>
      <c r="GN107" s="150"/>
      <c r="GO107" s="150"/>
      <c r="GP107" s="150"/>
      <c r="GQ107" s="150"/>
      <c r="GR107" s="150"/>
      <c r="GS107" s="150"/>
      <c r="GT107" s="150"/>
      <c r="GU107" s="150"/>
      <c r="GV107" s="150"/>
      <c r="GW107" s="150"/>
      <c r="GX107" s="150"/>
      <c r="GY107" s="150"/>
      <c r="GZ107" s="150"/>
      <c r="HA107" s="150"/>
      <c r="HB107" s="150"/>
      <c r="HC107" s="150"/>
      <c r="HD107" s="150"/>
      <c r="HE107" s="150"/>
      <c r="HF107" s="150"/>
      <c r="HG107" s="150"/>
      <c r="HH107" s="150"/>
      <c r="HI107" s="150"/>
      <c r="HJ107" s="150"/>
      <c r="HK107" s="150"/>
      <c r="HL107" s="150"/>
      <c r="HM107" s="150"/>
      <c r="HN107" s="150"/>
      <c r="HO107" s="150"/>
      <c r="HP107" s="150"/>
      <c r="HQ107" s="150"/>
      <c r="HR107" s="150"/>
      <c r="HS107" s="150"/>
      <c r="HT107" s="150"/>
      <c r="HU107" s="150"/>
      <c r="HV107" s="150"/>
      <c r="HW107" s="150"/>
      <c r="HX107" s="150"/>
      <c r="HY107" s="150"/>
      <c r="HZ107" s="150"/>
      <c r="IA107" s="150"/>
      <c r="IB107" s="150"/>
      <c r="IC107" s="150"/>
      <c r="ID107" s="150"/>
      <c r="IE107" s="150"/>
      <c r="IF107" s="150"/>
      <c r="IG107" s="150"/>
      <c r="IH107" s="150"/>
      <c r="II107" s="150"/>
      <c r="IJ107" s="150"/>
      <c r="IK107" s="150"/>
      <c r="IL107" s="150"/>
    </row>
    <row r="108" spans="1:246" ht="63.75" customHeight="1" x14ac:dyDescent="0.25">
      <c r="A108" s="349"/>
      <c r="B108" s="317" t="s">
        <v>260</v>
      </c>
      <c r="C108" s="319" t="s">
        <v>314</v>
      </c>
      <c r="D108" s="317" t="s">
        <v>397</v>
      </c>
      <c r="E108" s="33" t="s">
        <v>116</v>
      </c>
      <c r="F108" s="35" t="s">
        <v>391</v>
      </c>
      <c r="G108" s="33" t="s">
        <v>481</v>
      </c>
      <c r="H108" s="425"/>
      <c r="I108" s="33" t="s">
        <v>80</v>
      </c>
      <c r="J108" s="33" t="s">
        <v>80</v>
      </c>
      <c r="K108" s="524" t="s">
        <v>439</v>
      </c>
      <c r="L108" s="33" t="s">
        <v>76</v>
      </c>
      <c r="M108" s="750">
        <v>3</v>
      </c>
      <c r="N108" s="641">
        <v>24</v>
      </c>
      <c r="O108" s="647"/>
      <c r="P108" s="647"/>
      <c r="Q108" s="647"/>
      <c r="R108" s="647"/>
      <c r="S108" s="628"/>
      <c r="T108" s="888" t="s">
        <v>516</v>
      </c>
      <c r="U108" s="889" t="s">
        <v>515</v>
      </c>
      <c r="V108" s="793">
        <v>1</v>
      </c>
      <c r="W108" s="570" t="s">
        <v>172</v>
      </c>
      <c r="X108" s="567" t="s">
        <v>187</v>
      </c>
      <c r="Y108" s="567" t="s">
        <v>263</v>
      </c>
      <c r="Z108" s="310">
        <v>1</v>
      </c>
      <c r="AA108" s="307" t="s">
        <v>172</v>
      </c>
      <c r="AB108" s="307" t="s">
        <v>187</v>
      </c>
      <c r="AC108" s="818" t="s">
        <v>263</v>
      </c>
      <c r="AD108" s="894" t="s">
        <v>517</v>
      </c>
      <c r="AE108" s="991" t="str">
        <f t="shared" ref="AE108:AE109" si="15">+AD108</f>
        <v xml:space="preserve">100% CT= DM devoir maison en temps libre
plusieurs jours pour composer
dépôt sujet et restitution sur CELENE </v>
      </c>
      <c r="AF108" s="569">
        <v>1</v>
      </c>
      <c r="AG108" s="567" t="s">
        <v>172</v>
      </c>
      <c r="AH108" s="567" t="s">
        <v>187</v>
      </c>
      <c r="AI108" s="567" t="s">
        <v>263</v>
      </c>
      <c r="AJ108" s="310">
        <v>1</v>
      </c>
      <c r="AK108" s="307" t="s">
        <v>172</v>
      </c>
      <c r="AL108" s="307" t="s">
        <v>187</v>
      </c>
      <c r="AM108" s="489" t="s">
        <v>263</v>
      </c>
      <c r="AN108" s="537" t="s">
        <v>477</v>
      </c>
    </row>
    <row r="109" spans="1:246" ht="63.75" customHeight="1" x14ac:dyDescent="0.25">
      <c r="A109" s="349"/>
      <c r="B109" s="317" t="s">
        <v>381</v>
      </c>
      <c r="C109" s="320" t="s">
        <v>269</v>
      </c>
      <c r="D109" s="317" t="s">
        <v>396</v>
      </c>
      <c r="E109" s="33" t="s">
        <v>116</v>
      </c>
      <c r="F109" s="35" t="s">
        <v>395</v>
      </c>
      <c r="G109" s="228" t="s">
        <v>492</v>
      </c>
      <c r="H109" s="425"/>
      <c r="I109" s="33" t="s">
        <v>77</v>
      </c>
      <c r="J109" s="33" t="s">
        <v>77</v>
      </c>
      <c r="K109" s="525" t="s">
        <v>440</v>
      </c>
      <c r="L109" s="33">
        <v>70</v>
      </c>
      <c r="M109" s="750">
        <v>5</v>
      </c>
      <c r="N109" s="641"/>
      <c r="O109" s="647"/>
      <c r="P109" s="647">
        <v>20</v>
      </c>
      <c r="Q109" s="647"/>
      <c r="R109" s="647"/>
      <c r="S109" s="628"/>
      <c r="T109" s="888" t="s">
        <v>501</v>
      </c>
      <c r="U109" s="890" t="s">
        <v>501</v>
      </c>
      <c r="V109" s="786">
        <v>1</v>
      </c>
      <c r="W109" s="570" t="s">
        <v>172</v>
      </c>
      <c r="X109" s="567" t="s">
        <v>187</v>
      </c>
      <c r="Y109" s="567" t="s">
        <v>192</v>
      </c>
      <c r="Z109" s="309">
        <v>1</v>
      </c>
      <c r="AA109" s="307" t="s">
        <v>172</v>
      </c>
      <c r="AB109" s="307" t="s">
        <v>187</v>
      </c>
      <c r="AC109" s="818" t="s">
        <v>192</v>
      </c>
      <c r="AD109" s="894" t="s">
        <v>524</v>
      </c>
      <c r="AE109" s="991" t="str">
        <f t="shared" si="15"/>
        <v>100% CT Ecrit</v>
      </c>
      <c r="AF109" s="571">
        <v>1</v>
      </c>
      <c r="AG109" s="567" t="s">
        <v>172</v>
      </c>
      <c r="AH109" s="567" t="s">
        <v>187</v>
      </c>
      <c r="AI109" s="567" t="s">
        <v>192</v>
      </c>
      <c r="AJ109" s="309">
        <v>1</v>
      </c>
      <c r="AK109" s="307" t="s">
        <v>172</v>
      </c>
      <c r="AL109" s="307" t="s">
        <v>187</v>
      </c>
      <c r="AM109" s="489" t="s">
        <v>192</v>
      </c>
      <c r="AN109" s="537" t="s">
        <v>478</v>
      </c>
    </row>
    <row r="110" spans="1:246" x14ac:dyDescent="0.25">
      <c r="K110" s="500"/>
      <c r="AM110" s="10"/>
      <c r="AN110" s="544"/>
    </row>
    <row r="111" spans="1:246" x14ac:dyDescent="0.25">
      <c r="K111" s="500"/>
      <c r="AN111" s="544"/>
    </row>
    <row r="112" spans="1:246" x14ac:dyDescent="0.25">
      <c r="AN112" s="544"/>
    </row>
    <row r="113" spans="40:40" x14ac:dyDescent="0.25">
      <c r="AN113" s="544"/>
    </row>
    <row r="114" spans="40:40" x14ac:dyDescent="0.25">
      <c r="AN114" s="544"/>
    </row>
    <row r="115" spans="40:40" x14ac:dyDescent="0.25">
      <c r="AN115" s="544"/>
    </row>
    <row r="116" spans="40:40" x14ac:dyDescent="0.25">
      <c r="AN116" s="544"/>
    </row>
    <row r="117" spans="40:40" x14ac:dyDescent="0.25">
      <c r="AN117" s="544"/>
    </row>
    <row r="118" spans="40:40" x14ac:dyDescent="0.25">
      <c r="AN118" s="544"/>
    </row>
    <row r="119" spans="40:40" x14ac:dyDescent="0.25">
      <c r="AN119" s="544"/>
    </row>
    <row r="120" spans="40:40" x14ac:dyDescent="0.25">
      <c r="AN120" s="544"/>
    </row>
    <row r="121" spans="40:40" x14ac:dyDescent="0.25">
      <c r="AN121" s="544"/>
    </row>
    <row r="122" spans="40:40" x14ac:dyDescent="0.25">
      <c r="AN122" s="544"/>
    </row>
    <row r="123" spans="40:40" x14ac:dyDescent="0.25">
      <c r="AN123" s="544"/>
    </row>
    <row r="124" spans="40:40" x14ac:dyDescent="0.25">
      <c r="AN124" s="544"/>
    </row>
    <row r="125" spans="40:40" x14ac:dyDescent="0.25">
      <c r="AN125" s="544"/>
    </row>
    <row r="126" spans="40:40" x14ac:dyDescent="0.25">
      <c r="AN126" s="544"/>
    </row>
    <row r="127" spans="40:40" x14ac:dyDescent="0.25">
      <c r="AN127" s="544"/>
    </row>
    <row r="128" spans="40:40" x14ac:dyDescent="0.25">
      <c r="AN128" s="544"/>
    </row>
    <row r="129" spans="40:40" x14ac:dyDescent="0.25">
      <c r="AN129" s="544"/>
    </row>
    <row r="130" spans="40:40" x14ac:dyDescent="0.25">
      <c r="AN130" s="544"/>
    </row>
    <row r="131" spans="40:40" x14ac:dyDescent="0.25">
      <c r="AN131" s="544"/>
    </row>
    <row r="132" spans="40:40" x14ac:dyDescent="0.25">
      <c r="AN132" s="544"/>
    </row>
    <row r="133" spans="40:40" x14ac:dyDescent="0.25">
      <c r="AN133" s="544"/>
    </row>
    <row r="134" spans="40:40" x14ac:dyDescent="0.25">
      <c r="AN134" s="544"/>
    </row>
    <row r="135" spans="40:40" x14ac:dyDescent="0.25">
      <c r="AN135" s="544"/>
    </row>
    <row r="136" spans="40:40" x14ac:dyDescent="0.25">
      <c r="AN136" s="544"/>
    </row>
    <row r="137" spans="40:40" x14ac:dyDescent="0.25">
      <c r="AN137" s="544"/>
    </row>
    <row r="138" spans="40:40" x14ac:dyDescent="0.25">
      <c r="AN138" s="544"/>
    </row>
    <row r="139" spans="40:40" x14ac:dyDescent="0.25">
      <c r="AN139" s="544"/>
    </row>
    <row r="140" spans="40:40" x14ac:dyDescent="0.25">
      <c r="AN140" s="544"/>
    </row>
    <row r="141" spans="40:40" x14ac:dyDescent="0.25">
      <c r="AN141" s="544"/>
    </row>
    <row r="142" spans="40:40" x14ac:dyDescent="0.25">
      <c r="AN142" s="544"/>
    </row>
    <row r="143" spans="40:40" x14ac:dyDescent="0.25">
      <c r="AN143" s="544"/>
    </row>
    <row r="144" spans="40:40" x14ac:dyDescent="0.25">
      <c r="AN144" s="544"/>
    </row>
    <row r="145" spans="40:40" x14ac:dyDescent="0.25">
      <c r="AN145" s="544"/>
    </row>
    <row r="146" spans="40:40" x14ac:dyDescent="0.25">
      <c r="AN146" s="544"/>
    </row>
    <row r="147" spans="40:40" x14ac:dyDescent="0.25">
      <c r="AN147" s="544"/>
    </row>
    <row r="148" spans="40:40" x14ac:dyDescent="0.25">
      <c r="AN148" s="544"/>
    </row>
    <row r="149" spans="40:40" x14ac:dyDescent="0.25">
      <c r="AN149" s="544"/>
    </row>
    <row r="150" spans="40:40" x14ac:dyDescent="0.25">
      <c r="AN150" s="544"/>
    </row>
    <row r="151" spans="40:40" x14ac:dyDescent="0.25">
      <c r="AN151" s="544"/>
    </row>
    <row r="152" spans="40:40" x14ac:dyDescent="0.25">
      <c r="AN152" s="544"/>
    </row>
    <row r="153" spans="40:40" x14ac:dyDescent="0.25">
      <c r="AN153" s="544"/>
    </row>
    <row r="154" spans="40:40" x14ac:dyDescent="0.25">
      <c r="AN154" s="544"/>
    </row>
    <row r="155" spans="40:40" x14ac:dyDescent="0.25">
      <c r="AN155" s="544"/>
    </row>
    <row r="156" spans="40:40" x14ac:dyDescent="0.25">
      <c r="AN156" s="544"/>
    </row>
    <row r="157" spans="40:40" x14ac:dyDescent="0.25">
      <c r="AN157" s="544"/>
    </row>
    <row r="158" spans="40:40" x14ac:dyDescent="0.25">
      <c r="AN158" s="544"/>
    </row>
    <row r="159" spans="40:40" x14ac:dyDescent="0.25">
      <c r="AN159" s="544"/>
    </row>
    <row r="160" spans="40:40" x14ac:dyDescent="0.25">
      <c r="AN160" s="544"/>
    </row>
    <row r="161" spans="40:40" x14ac:dyDescent="0.25">
      <c r="AN161" s="544"/>
    </row>
    <row r="162" spans="40:40" x14ac:dyDescent="0.25">
      <c r="AN162" s="544"/>
    </row>
    <row r="163" spans="40:40" x14ac:dyDescent="0.25">
      <c r="AN163" s="544"/>
    </row>
    <row r="164" spans="40:40" x14ac:dyDescent="0.25">
      <c r="AN164" s="544"/>
    </row>
    <row r="165" spans="40:40" x14ac:dyDescent="0.25">
      <c r="AN165" s="544"/>
    </row>
    <row r="166" spans="40:40" x14ac:dyDescent="0.25">
      <c r="AN166" s="544"/>
    </row>
    <row r="167" spans="40:40" x14ac:dyDescent="0.25">
      <c r="AN167" s="544"/>
    </row>
    <row r="168" spans="40:40" x14ac:dyDescent="0.25">
      <c r="AN168" s="544"/>
    </row>
    <row r="169" spans="40:40" x14ac:dyDescent="0.25">
      <c r="AN169" s="544"/>
    </row>
    <row r="170" spans="40:40" x14ac:dyDescent="0.25">
      <c r="AN170" s="544"/>
    </row>
    <row r="171" spans="40:40" x14ac:dyDescent="0.25">
      <c r="AN171" s="544"/>
    </row>
    <row r="172" spans="40:40" x14ac:dyDescent="0.25">
      <c r="AN172" s="544"/>
    </row>
    <row r="173" spans="40:40" x14ac:dyDescent="0.25">
      <c r="AN173" s="544"/>
    </row>
    <row r="174" spans="40:40" x14ac:dyDescent="0.25">
      <c r="AN174" s="544"/>
    </row>
    <row r="175" spans="40:40" x14ac:dyDescent="0.25">
      <c r="AN175" s="544"/>
    </row>
    <row r="176" spans="40:40" x14ac:dyDescent="0.25">
      <c r="AN176" s="544"/>
    </row>
    <row r="177" spans="40:40" x14ac:dyDescent="0.25">
      <c r="AN177" s="544"/>
    </row>
    <row r="178" spans="40:40" x14ac:dyDescent="0.25">
      <c r="AN178" s="544"/>
    </row>
    <row r="179" spans="40:40" x14ac:dyDescent="0.25">
      <c r="AN179" s="544"/>
    </row>
    <row r="180" spans="40:40" x14ac:dyDescent="0.25">
      <c r="AN180" s="544"/>
    </row>
    <row r="181" spans="40:40" x14ac:dyDescent="0.25">
      <c r="AN181" s="544"/>
    </row>
    <row r="182" spans="40:40" x14ac:dyDescent="0.25">
      <c r="AN182" s="544"/>
    </row>
  </sheetData>
  <autoFilter ref="B1:B182"/>
  <mergeCells count="26">
    <mergeCell ref="L1:L3"/>
    <mergeCell ref="A1:A3"/>
    <mergeCell ref="B1:B3"/>
    <mergeCell ref="C1:C3"/>
    <mergeCell ref="D1:D3"/>
    <mergeCell ref="E1:E3"/>
    <mergeCell ref="F1:F3"/>
    <mergeCell ref="G1:G3"/>
    <mergeCell ref="H1:H3"/>
    <mergeCell ref="I1:I3"/>
    <mergeCell ref="J1:J3"/>
    <mergeCell ref="K1:K3"/>
    <mergeCell ref="M1:M3"/>
    <mergeCell ref="V1:AC1"/>
    <mergeCell ref="AF1:AM1"/>
    <mergeCell ref="AN1:AN3"/>
    <mergeCell ref="V2:Y2"/>
    <mergeCell ref="Z2:AC2"/>
    <mergeCell ref="N1:S1"/>
    <mergeCell ref="AF2:AI2"/>
    <mergeCell ref="AJ2:AM2"/>
    <mergeCell ref="R2:S2"/>
    <mergeCell ref="P2:Q2"/>
    <mergeCell ref="N2:O2"/>
    <mergeCell ref="T1:U2"/>
    <mergeCell ref="AD1:AE2"/>
  </mergeCells>
  <dataValidations count="7">
    <dataValidation type="list" allowBlank="1" showInputMessage="1" showErrorMessage="1" sqref="AA52 AK52 W52 AG52">
      <formula1>moda</formula1>
    </dataValidation>
    <dataValidation type="list" allowBlank="1" showInputMessage="1" showErrorMessage="1" sqref="G6:H17 G21:H31">
      <formula1>oui_non</formula1>
    </dataValidation>
    <dataValidation type="list" allowBlank="1" showInputMessage="1" showErrorMessage="1" sqref="L21:L31 L6:L17">
      <formula1>sections_CNU</formula1>
    </dataValidation>
    <dataValidation type="list" allowBlank="1" showInputMessage="1" showErrorMessage="1" sqref="E21:E31 E6:E17">
      <formula1>type_UE</formula1>
    </dataValidation>
    <dataValidation type="list" allowBlank="1" showInputMessage="1" showErrorMessage="1" sqref="E100 E91 E42 E46 E65 D61:E61">
      <formula1>Type_UE_licence_2_3</formula1>
    </dataValidation>
    <dataValidation type="list" allowBlank="1" showInputMessage="1" showErrorMessage="1" sqref="AA105:AA106 AK105:AK106 W105:W106 AG105:AG106 W108:W109 AG108:AG109 AK108:AK109 AG101:AG103 AA108:AA109 AA101:AA103 AK101:AK103 W101:W103 AK95:AK99 AG95:AG99 W95:W99 AA95:AA99 AK90:AK91 AG83:AG85 W83:W85 AA90:AA91 W51 AG87:AG88 W87:W88 AG90:AG91 AK87:AK88 AK83:AK85 AA87:AA88 AA83:AA85 W37:W41 AK37:AK41 AG37:AG41 AA37:AA41 W43:W46 AK43:AK46 AG43:AG46 AA43:AA46 AG51 AK51 AG48:AG49 W48:W49 AA51 AK48:AK49 AA48:AA49 AA76:AA81 W56:W60 AK56:AK60 AG56:AG60 AA56:AA60 AA67:AA68 AK67:AK68 AK70:AK71 W67:W68 AG67:AG68 W70:W71 AG70:AG71 AA70:AA71 W62:W65 AK62:AK65 AG62:AG65 AA62:AA65 AK76:AK81 AG76:AG81 W76:W81 W90:W91">
      <formula1>mod</formula1>
    </dataValidation>
    <dataValidation type="list" allowBlank="1" showInputMessage="1" showErrorMessage="1" sqref="AB105:AB106 AL105:AL106 X105:X106 AH105:AH106 X108:X109 AH108:AH109 AL108:AL109 AH101:AH103 AB108:AB109 AB101:AB103 AL101:AL103 X83:X85 AL95:AL99 X95:X99 AH95:AH99 AB95:AB99 AH83:AH85 X90:X91 AB90:AB91 AB51:AB52 AB87:AB88 X87:X88 AL87:AL88 AL90:AL91 AH90:AH91 AH87:AH88 AL83:AL85 AB83:AB85 X37:X41 AB37:AB41 AL37:AL41 AH37:AH41 X43:X46 AL43:AL46 AH43:AH46 AB43:AB46 AH51:AH52 X51:X52 AL51:AL52 AH48:AH49 X48:X49 X76:X81 AL48:AL49 AB48:AB49 X56:X60 AL56:AL60 AH56:AH60 AB56:AB60 AB67:AB68 AL67:AL68 AL70:AL71 X67:X68 AH67:AH68 X70:X71 AH70:AH71 AB70:AB71 X101:X103 AL62:AL65 AH62:AH65 AB62:AB65 AL76:AL81 AB76:AB81 AH76:AH81 X62:X65">
      <formula1>nat</formula1>
    </dataValidation>
  </dataValidations>
  <pageMargins left="0.31496062992125984" right="0.31496062992125984" top="0.35433070866141736" bottom="0.35433070866141736" header="0.31496062992125984" footer="0.31496062992125984"/>
  <pageSetup paperSize="8" scale="55" fitToWidth="3" fitToHeight="5" orientation="landscape" r:id="rId1"/>
  <headerFooter>
    <oddHeader>&amp;RMAJ du  &amp;D</oddHeader>
    <oddFooter>&amp;R&amp;A</oddFooter>
  </headerFooter>
  <rowBreaks count="2" manualBreakCount="2">
    <brk id="60" max="38" man="1"/>
    <brk id="85" max="38" man="1"/>
  </rowBreaks>
  <colBreaks count="2" manualBreakCount="2">
    <brk id="19" max="108" man="1"/>
    <brk id="31" max="10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32"/>
  <sheetViews>
    <sheetView topLeftCell="D1" zoomScale="80" zoomScaleNormal="80" workbookViewId="0">
      <pane ySplit="1" topLeftCell="A88" activePane="bottomLeft" state="frozen"/>
      <selection pane="bottomLeft" activeCell="O124" sqref="O124:P124"/>
    </sheetView>
  </sheetViews>
  <sheetFormatPr baseColWidth="10" defaultColWidth="11.5703125" defaultRowHeight="15" x14ac:dyDescent="0.25"/>
  <cols>
    <col min="1" max="1" width="11.5703125" style="10" customWidth="1"/>
    <col min="2" max="2" width="49.28515625" style="10" customWidth="1"/>
    <col min="3" max="3" width="11.5703125" style="10" customWidth="1"/>
    <col min="4" max="4" width="27.7109375" style="10" customWidth="1"/>
    <col min="5" max="5" width="20.140625" style="10" customWidth="1"/>
    <col min="6" max="6" width="8.5703125" style="10" customWidth="1"/>
    <col min="7" max="7" width="16.5703125" style="10" customWidth="1"/>
    <col min="8" max="8" width="8.5703125" style="10" customWidth="1"/>
    <col min="9" max="9" width="8.140625" style="10" customWidth="1"/>
    <col min="10" max="10" width="15" style="10" customWidth="1"/>
    <col min="11" max="11" width="13.5703125" style="10" customWidth="1"/>
    <col min="12" max="15" width="11.5703125" style="10" customWidth="1"/>
    <col min="16" max="18" width="12.85546875" style="10" customWidth="1"/>
    <col min="19" max="19" width="11.5703125" style="149" customWidth="1"/>
    <col min="20" max="20" width="11.5703125" style="150" customWidth="1"/>
    <col min="21" max="22" width="11.5703125" style="151" customWidth="1"/>
    <col min="23" max="23" width="12.85546875" style="151" customWidth="1"/>
    <col min="24" max="38" width="11.5703125" style="151" customWidth="1"/>
    <col min="39" max="246" width="11.5703125" style="10" customWidth="1"/>
    <col min="247" max="16384" width="11.5703125" style="11"/>
  </cols>
  <sheetData>
    <row r="1" spans="1:38" ht="69" customHeight="1" x14ac:dyDescent="0.25">
      <c r="A1" s="2" t="s">
        <v>0</v>
      </c>
      <c r="B1" s="981" t="s">
        <v>1</v>
      </c>
      <c r="C1" s="981" t="s">
        <v>2</v>
      </c>
      <c r="D1" s="981" t="s">
        <v>3</v>
      </c>
      <c r="E1" s="981" t="s">
        <v>4</v>
      </c>
      <c r="F1" s="988" t="s">
        <v>5</v>
      </c>
      <c r="G1" s="981" t="s">
        <v>6</v>
      </c>
      <c r="H1" s="981" t="s">
        <v>7</v>
      </c>
      <c r="I1" s="981" t="s">
        <v>8</v>
      </c>
      <c r="J1" s="981" t="s">
        <v>9</v>
      </c>
      <c r="K1" s="981" t="s">
        <v>10</v>
      </c>
      <c r="L1" s="1"/>
      <c r="M1" s="978" t="s">
        <v>15</v>
      </c>
      <c r="N1" s="965" t="s">
        <v>11</v>
      </c>
      <c r="O1" s="966"/>
      <c r="P1" s="966"/>
      <c r="Q1" s="966"/>
      <c r="R1" s="967"/>
      <c r="S1" s="954" t="s">
        <v>12</v>
      </c>
      <c r="T1" s="955"/>
      <c r="U1" s="955"/>
      <c r="V1" s="955"/>
      <c r="W1" s="956"/>
      <c r="X1" s="954" t="s">
        <v>13</v>
      </c>
      <c r="Y1" s="955"/>
      <c r="Z1" s="955"/>
      <c r="AA1" s="955"/>
      <c r="AB1" s="956"/>
      <c r="AC1" s="957" t="s">
        <v>36</v>
      </c>
      <c r="AD1" s="958"/>
      <c r="AE1" s="958"/>
      <c r="AF1" s="958"/>
      <c r="AG1" s="959"/>
      <c r="AH1" s="957" t="s">
        <v>37</v>
      </c>
      <c r="AI1" s="958"/>
      <c r="AJ1" s="958"/>
      <c r="AK1" s="958"/>
      <c r="AL1" s="958"/>
    </row>
    <row r="2" spans="1:38" ht="51" customHeight="1" x14ac:dyDescent="0.25">
      <c r="A2" s="3"/>
      <c r="B2" s="982"/>
      <c r="C2" s="984"/>
      <c r="D2" s="986"/>
      <c r="E2" s="984"/>
      <c r="F2" s="989"/>
      <c r="G2" s="986"/>
      <c r="H2" s="984"/>
      <c r="I2" s="984"/>
      <c r="J2" s="984"/>
      <c r="K2" s="984"/>
      <c r="L2" s="3" t="s">
        <v>14</v>
      </c>
      <c r="M2" s="979"/>
      <c r="N2" s="960" t="s">
        <v>16</v>
      </c>
      <c r="O2" s="960" t="s">
        <v>17</v>
      </c>
      <c r="P2" s="960" t="s">
        <v>18</v>
      </c>
      <c r="Q2" s="960" t="s">
        <v>19</v>
      </c>
      <c r="R2" s="951" t="s">
        <v>20</v>
      </c>
      <c r="S2" s="963" t="s">
        <v>21</v>
      </c>
      <c r="T2" s="963" t="s">
        <v>22</v>
      </c>
      <c r="U2" s="951" t="s">
        <v>23</v>
      </c>
      <c r="V2" s="951" t="s">
        <v>24</v>
      </c>
      <c r="W2" s="952" t="s">
        <v>25</v>
      </c>
      <c r="X2" s="951" t="s">
        <v>21</v>
      </c>
      <c r="Y2" s="951" t="s">
        <v>22</v>
      </c>
      <c r="Z2" s="951" t="s">
        <v>23</v>
      </c>
      <c r="AA2" s="951" t="s">
        <v>24</v>
      </c>
      <c r="AB2" s="952" t="s">
        <v>25</v>
      </c>
      <c r="AC2" s="951" t="s">
        <v>21</v>
      </c>
      <c r="AD2" s="951" t="s">
        <v>22</v>
      </c>
      <c r="AE2" s="951" t="s">
        <v>23</v>
      </c>
      <c r="AF2" s="951" t="s">
        <v>24</v>
      </c>
      <c r="AG2" s="952" t="s">
        <v>25</v>
      </c>
      <c r="AH2" s="951" t="s">
        <v>21</v>
      </c>
      <c r="AI2" s="951" t="s">
        <v>22</v>
      </c>
      <c r="AJ2" s="951" t="s">
        <v>23</v>
      </c>
      <c r="AK2" s="951" t="s">
        <v>24</v>
      </c>
      <c r="AL2" s="952" t="s">
        <v>25</v>
      </c>
    </row>
    <row r="3" spans="1:38" ht="50.25" customHeight="1" x14ac:dyDescent="0.25">
      <c r="A3" s="4"/>
      <c r="B3" s="983"/>
      <c r="C3" s="985"/>
      <c r="D3" s="987"/>
      <c r="E3" s="985"/>
      <c r="F3" s="990"/>
      <c r="G3" s="987"/>
      <c r="H3" s="985"/>
      <c r="I3" s="985"/>
      <c r="J3" s="985"/>
      <c r="K3" s="985"/>
      <c r="L3" s="4"/>
      <c r="M3" s="980"/>
      <c r="N3" s="961"/>
      <c r="O3" s="961"/>
      <c r="P3" s="961"/>
      <c r="Q3" s="961"/>
      <c r="R3" s="962"/>
      <c r="S3" s="964"/>
      <c r="T3" s="964"/>
      <c r="U3" s="951"/>
      <c r="V3" s="951"/>
      <c r="W3" s="952"/>
      <c r="X3" s="953"/>
      <c r="Y3" s="953"/>
      <c r="Z3" s="951"/>
      <c r="AA3" s="951"/>
      <c r="AB3" s="952"/>
      <c r="AC3" s="953"/>
      <c r="AD3" s="953"/>
      <c r="AE3" s="951"/>
      <c r="AF3" s="951"/>
      <c r="AG3" s="952"/>
      <c r="AH3" s="953"/>
      <c r="AI3" s="953"/>
      <c r="AJ3" s="951"/>
      <c r="AK3" s="951"/>
      <c r="AL3" s="952"/>
    </row>
    <row r="4" spans="1:38" ht="17.100000000000001" hidden="1" customHeight="1" x14ac:dyDescent="0.25">
      <c r="A4" s="12"/>
      <c r="B4" s="13" t="s">
        <v>26</v>
      </c>
      <c r="C4" s="13" t="s">
        <v>27</v>
      </c>
      <c r="D4" s="12"/>
      <c r="E4" s="12"/>
      <c r="F4" s="12"/>
      <c r="G4" s="12"/>
      <c r="H4" s="14"/>
      <c r="I4" s="14"/>
      <c r="J4" s="15" t="s">
        <v>27</v>
      </c>
      <c r="K4" s="16"/>
      <c r="L4" s="16"/>
      <c r="M4" s="16"/>
      <c r="N4" s="163"/>
      <c r="O4" s="163"/>
      <c r="P4" s="163"/>
      <c r="Q4" s="164"/>
      <c r="R4" s="165"/>
      <c r="S4" s="19"/>
      <c r="T4" s="20"/>
      <c r="U4" s="21"/>
      <c r="V4" s="21"/>
      <c r="W4" s="22"/>
      <c r="X4" s="21"/>
      <c r="Y4" s="21"/>
      <c r="Z4" s="21"/>
      <c r="AA4" s="21"/>
      <c r="AB4" s="21"/>
      <c r="AC4" s="21"/>
      <c r="AD4" s="23"/>
      <c r="AE4" s="21"/>
      <c r="AF4" s="21"/>
      <c r="AG4" s="21"/>
      <c r="AH4" s="21"/>
      <c r="AI4" s="21"/>
      <c r="AJ4" s="21"/>
      <c r="AK4" s="21"/>
      <c r="AL4" s="21"/>
    </row>
    <row r="5" spans="1:38" ht="16.5" hidden="1" customHeight="1" x14ac:dyDescent="0.25">
      <c r="A5" s="12"/>
      <c r="B5" s="24"/>
      <c r="C5" s="12"/>
      <c r="D5" s="12"/>
      <c r="E5" s="12"/>
      <c r="F5" s="12"/>
      <c r="G5" s="25"/>
      <c r="H5" s="14"/>
      <c r="I5" s="14"/>
      <c r="J5" s="14"/>
      <c r="K5" s="26">
        <v>120</v>
      </c>
      <c r="L5" s="26"/>
      <c r="M5" s="26"/>
      <c r="N5" s="14"/>
      <c r="O5" s="14"/>
      <c r="P5" s="14"/>
      <c r="Q5" s="17"/>
      <c r="R5" s="18"/>
      <c r="S5" s="27"/>
      <c r="T5" s="20"/>
      <c r="U5" s="21"/>
      <c r="V5" s="21"/>
      <c r="W5" s="22"/>
      <c r="X5" s="21"/>
      <c r="Y5" s="21"/>
      <c r="Z5" s="21"/>
      <c r="AA5" s="21"/>
      <c r="AB5" s="21"/>
      <c r="AC5" s="21"/>
      <c r="AD5" s="23"/>
      <c r="AE5" s="21"/>
      <c r="AF5" s="21"/>
      <c r="AG5" s="21"/>
      <c r="AH5" s="21"/>
      <c r="AI5" s="21"/>
      <c r="AJ5" s="21"/>
      <c r="AK5" s="21"/>
      <c r="AL5" s="21"/>
    </row>
    <row r="6" spans="1:38" ht="23.25" hidden="1" customHeight="1" x14ac:dyDescent="0.25">
      <c r="A6" s="28" t="s">
        <v>38</v>
      </c>
      <c r="B6" s="29" t="s">
        <v>39</v>
      </c>
      <c r="C6" s="30" t="s">
        <v>40</v>
      </c>
      <c r="D6" s="152" t="s">
        <v>100</v>
      </c>
      <c r="E6" s="152" t="s">
        <v>71</v>
      </c>
      <c r="F6" s="152" t="s">
        <v>72</v>
      </c>
      <c r="G6" s="32"/>
      <c r="H6" s="153" t="s">
        <v>75</v>
      </c>
      <c r="I6" s="153" t="s">
        <v>75</v>
      </c>
      <c r="J6" s="154" t="s">
        <v>76</v>
      </c>
      <c r="K6" s="185">
        <v>43</v>
      </c>
      <c r="L6" s="34">
        <v>161</v>
      </c>
      <c r="M6" s="209">
        <f>(K6/L6)*100</f>
        <v>26.70807453416149</v>
      </c>
      <c r="N6" s="155">
        <v>24</v>
      </c>
      <c r="O6" s="156">
        <v>24</v>
      </c>
      <c r="P6" s="156"/>
      <c r="Q6" s="155"/>
      <c r="R6" s="197">
        <f>W6+AB6+AG6+AL6</f>
        <v>35.254658385093173</v>
      </c>
      <c r="S6" s="37">
        <v>1.5</v>
      </c>
      <c r="T6" s="38">
        <v>1</v>
      </c>
      <c r="U6" s="39">
        <f>SUM(N6)</f>
        <v>24</v>
      </c>
      <c r="V6" s="40">
        <f>U6*S6</f>
        <v>36</v>
      </c>
      <c r="W6" s="41">
        <f>V6*M6%</f>
        <v>9.6149068322981375</v>
      </c>
      <c r="X6" s="38">
        <v>1</v>
      </c>
      <c r="Y6" s="39">
        <v>4</v>
      </c>
      <c r="Z6" s="39">
        <f>SUM(O6)</f>
        <v>24</v>
      </c>
      <c r="AA6" s="40">
        <f>Y6*Z6</f>
        <v>96</v>
      </c>
      <c r="AB6" s="40">
        <f>AA6*M6%</f>
        <v>25.639751552795033</v>
      </c>
      <c r="AC6" s="38"/>
      <c r="AD6" s="39"/>
      <c r="AE6" s="42"/>
      <c r="AF6" s="43"/>
      <c r="AG6" s="43"/>
      <c r="AH6" s="44"/>
      <c r="AI6" s="42"/>
      <c r="AJ6" s="42"/>
      <c r="AK6" s="45"/>
      <c r="AL6" s="45"/>
    </row>
    <row r="7" spans="1:38" ht="23.25" hidden="1" customHeight="1" x14ac:dyDescent="0.25">
      <c r="A7" s="28" t="s">
        <v>41</v>
      </c>
      <c r="B7" s="46" t="s">
        <v>42</v>
      </c>
      <c r="C7" s="30" t="s">
        <v>43</v>
      </c>
      <c r="D7" s="152" t="s">
        <v>100</v>
      </c>
      <c r="E7" s="152" t="s">
        <v>71</v>
      </c>
      <c r="F7" s="152" t="s">
        <v>73</v>
      </c>
      <c r="G7" s="32"/>
      <c r="H7" s="153" t="s">
        <v>77</v>
      </c>
      <c r="I7" s="153" t="s">
        <v>77</v>
      </c>
      <c r="J7" s="154" t="s">
        <v>78</v>
      </c>
      <c r="K7" s="185">
        <v>43</v>
      </c>
      <c r="L7" s="34">
        <v>144</v>
      </c>
      <c r="M7" s="209">
        <f t="shared" ref="M7:M12" si="0">(K7/L7)*100</f>
        <v>29.861111111111111</v>
      </c>
      <c r="N7" s="155">
        <v>20</v>
      </c>
      <c r="O7" s="156"/>
      <c r="P7" s="156"/>
      <c r="Q7" s="155"/>
      <c r="R7" s="197">
        <f t="shared" ref="R7:R12" si="1">W7+AB7+AG7+AL7</f>
        <v>8.9583333333333339</v>
      </c>
      <c r="S7" s="37">
        <v>1.5</v>
      </c>
      <c r="T7" s="38">
        <v>1</v>
      </c>
      <c r="U7" s="38">
        <f t="shared" ref="U7:U12" si="2">SUM(N7)</f>
        <v>20</v>
      </c>
      <c r="V7" s="40">
        <f t="shared" ref="V7:V12" si="3">U7*S7</f>
        <v>30</v>
      </c>
      <c r="W7" s="41">
        <f t="shared" ref="W7:W12" si="4">V7*M7%</f>
        <v>8.9583333333333339</v>
      </c>
      <c r="X7" s="38"/>
      <c r="Y7" s="40"/>
      <c r="Z7" s="38"/>
      <c r="AA7" s="40"/>
      <c r="AB7" s="40"/>
      <c r="AC7" s="38"/>
      <c r="AD7" s="39"/>
      <c r="AE7" s="43"/>
      <c r="AF7" s="43"/>
      <c r="AG7" s="43"/>
      <c r="AH7" s="44"/>
      <c r="AI7" s="42"/>
      <c r="AJ7" s="43"/>
      <c r="AK7" s="45"/>
      <c r="AL7" s="45"/>
    </row>
    <row r="8" spans="1:38" ht="23.25" hidden="1" customHeight="1" x14ac:dyDescent="0.25">
      <c r="A8" s="28" t="s">
        <v>44</v>
      </c>
      <c r="B8" s="46" t="s">
        <v>45</v>
      </c>
      <c r="C8" s="30" t="s">
        <v>46</v>
      </c>
      <c r="D8" s="152" t="s">
        <v>100</v>
      </c>
      <c r="E8" s="152" t="s">
        <v>71</v>
      </c>
      <c r="F8" s="152" t="s">
        <v>73</v>
      </c>
      <c r="G8" s="32"/>
      <c r="H8" s="153" t="s">
        <v>77</v>
      </c>
      <c r="I8" s="153" t="s">
        <v>77</v>
      </c>
      <c r="J8" s="154" t="s">
        <v>78</v>
      </c>
      <c r="K8" s="185">
        <v>43</v>
      </c>
      <c r="L8" s="34">
        <v>144</v>
      </c>
      <c r="M8" s="209">
        <f t="shared" si="0"/>
        <v>29.861111111111111</v>
      </c>
      <c r="N8" s="155">
        <v>20</v>
      </c>
      <c r="O8" s="156"/>
      <c r="P8" s="156"/>
      <c r="Q8" s="155"/>
      <c r="R8" s="197">
        <f t="shared" si="1"/>
        <v>8.9583333333333339</v>
      </c>
      <c r="S8" s="37">
        <v>1.5</v>
      </c>
      <c r="T8" s="38">
        <v>1</v>
      </c>
      <c r="U8" s="38">
        <f t="shared" si="2"/>
        <v>20</v>
      </c>
      <c r="V8" s="40">
        <f t="shared" si="3"/>
        <v>30</v>
      </c>
      <c r="W8" s="41">
        <f t="shared" si="4"/>
        <v>8.9583333333333339</v>
      </c>
      <c r="X8" s="38"/>
      <c r="Y8" s="40"/>
      <c r="Z8" s="38"/>
      <c r="AA8" s="40"/>
      <c r="AB8" s="40"/>
      <c r="AC8" s="38"/>
      <c r="AD8" s="39"/>
      <c r="AE8" s="43"/>
      <c r="AF8" s="43"/>
      <c r="AG8" s="43"/>
      <c r="AH8" s="44"/>
      <c r="AI8" s="42"/>
      <c r="AJ8" s="43"/>
      <c r="AK8" s="45"/>
      <c r="AL8" s="45"/>
    </row>
    <row r="9" spans="1:38" ht="23.25" hidden="1" customHeight="1" x14ac:dyDescent="0.25">
      <c r="A9" s="28" t="s">
        <v>47</v>
      </c>
      <c r="B9" s="46" t="s">
        <v>48</v>
      </c>
      <c r="C9" s="30" t="s">
        <v>49</v>
      </c>
      <c r="D9" s="152" t="s">
        <v>100</v>
      </c>
      <c r="E9" s="152" t="s">
        <v>71</v>
      </c>
      <c r="F9" s="152" t="s">
        <v>73</v>
      </c>
      <c r="G9" s="32"/>
      <c r="H9" s="153" t="s">
        <v>77</v>
      </c>
      <c r="I9" s="153" t="s">
        <v>77</v>
      </c>
      <c r="J9" s="154" t="s">
        <v>78</v>
      </c>
      <c r="K9" s="185">
        <v>43</v>
      </c>
      <c r="L9" s="34">
        <v>144</v>
      </c>
      <c r="M9" s="209">
        <f t="shared" si="0"/>
        <v>29.861111111111111</v>
      </c>
      <c r="N9" s="155">
        <v>20</v>
      </c>
      <c r="O9" s="156"/>
      <c r="P9" s="156"/>
      <c r="Q9" s="155"/>
      <c r="R9" s="197">
        <f t="shared" si="1"/>
        <v>8.9583333333333339</v>
      </c>
      <c r="S9" s="37">
        <v>1.5</v>
      </c>
      <c r="T9" s="38">
        <v>1</v>
      </c>
      <c r="U9" s="38">
        <f t="shared" si="2"/>
        <v>20</v>
      </c>
      <c r="V9" s="40">
        <f t="shared" si="3"/>
        <v>30</v>
      </c>
      <c r="W9" s="41">
        <f t="shared" si="4"/>
        <v>8.9583333333333339</v>
      </c>
      <c r="X9" s="38"/>
      <c r="Y9" s="40"/>
      <c r="Z9" s="38"/>
      <c r="AA9" s="40"/>
      <c r="AB9" s="40"/>
      <c r="AC9" s="38"/>
      <c r="AD9" s="39"/>
      <c r="AE9" s="43"/>
      <c r="AF9" s="43"/>
      <c r="AG9" s="43"/>
      <c r="AH9" s="44"/>
      <c r="AI9" s="42"/>
      <c r="AJ9" s="43"/>
      <c r="AK9" s="45"/>
      <c r="AL9" s="45"/>
    </row>
    <row r="10" spans="1:38" ht="23.25" hidden="1" customHeight="1" x14ac:dyDescent="0.25">
      <c r="A10" s="28" t="s">
        <v>50</v>
      </c>
      <c r="B10" s="47" t="s">
        <v>51</v>
      </c>
      <c r="C10" s="30" t="s">
        <v>52</v>
      </c>
      <c r="D10" s="152" t="s">
        <v>100</v>
      </c>
      <c r="E10" s="152" t="s">
        <v>71</v>
      </c>
      <c r="F10" s="152" t="s">
        <v>72</v>
      </c>
      <c r="G10" s="32"/>
      <c r="H10" s="153" t="s">
        <v>77</v>
      </c>
      <c r="I10" s="153" t="s">
        <v>77</v>
      </c>
      <c r="J10" s="154" t="s">
        <v>79</v>
      </c>
      <c r="K10" s="185">
        <v>43</v>
      </c>
      <c r="L10" s="34">
        <v>144</v>
      </c>
      <c r="M10" s="209">
        <f t="shared" si="0"/>
        <v>29.861111111111111</v>
      </c>
      <c r="N10" s="155">
        <v>20</v>
      </c>
      <c r="O10" s="156"/>
      <c r="P10" s="156"/>
      <c r="Q10" s="155"/>
      <c r="R10" s="197">
        <f t="shared" si="1"/>
        <v>8.9583333333333339</v>
      </c>
      <c r="S10" s="37">
        <v>1.5</v>
      </c>
      <c r="T10" s="38">
        <v>1</v>
      </c>
      <c r="U10" s="38">
        <f t="shared" si="2"/>
        <v>20</v>
      </c>
      <c r="V10" s="40">
        <f t="shared" si="3"/>
        <v>30</v>
      </c>
      <c r="W10" s="41">
        <f t="shared" si="4"/>
        <v>8.9583333333333339</v>
      </c>
      <c r="X10" s="38"/>
      <c r="Y10" s="40"/>
      <c r="Z10" s="38"/>
      <c r="AA10" s="40"/>
      <c r="AB10" s="40"/>
      <c r="AC10" s="38"/>
      <c r="AD10" s="39"/>
      <c r="AE10" s="43"/>
      <c r="AF10" s="43"/>
      <c r="AG10" s="43"/>
      <c r="AH10" s="44"/>
      <c r="AI10" s="42"/>
      <c r="AJ10" s="43"/>
      <c r="AK10" s="45"/>
      <c r="AL10" s="45"/>
    </row>
    <row r="11" spans="1:38" ht="23.25" hidden="1" customHeight="1" x14ac:dyDescent="0.25">
      <c r="A11" s="28" t="s">
        <v>53</v>
      </c>
      <c r="B11" s="47" t="s">
        <v>54</v>
      </c>
      <c r="C11" s="30" t="s">
        <v>55</v>
      </c>
      <c r="D11" s="152" t="s">
        <v>100</v>
      </c>
      <c r="E11" s="152" t="s">
        <v>71</v>
      </c>
      <c r="F11" s="152" t="s">
        <v>72</v>
      </c>
      <c r="G11" s="32"/>
      <c r="H11" s="153" t="s">
        <v>80</v>
      </c>
      <c r="I11" s="153" t="s">
        <v>80</v>
      </c>
      <c r="J11" s="154" t="s">
        <v>76</v>
      </c>
      <c r="K11" s="185">
        <v>43</v>
      </c>
      <c r="L11" s="34">
        <v>144</v>
      </c>
      <c r="M11" s="209">
        <f t="shared" si="0"/>
        <v>29.861111111111111</v>
      </c>
      <c r="N11" s="155"/>
      <c r="O11" s="156">
        <v>24</v>
      </c>
      <c r="P11" s="156"/>
      <c r="Q11" s="155"/>
      <c r="R11" s="197">
        <f t="shared" si="1"/>
        <v>28.666666666666664</v>
      </c>
      <c r="S11" s="37">
        <v>1.5</v>
      </c>
      <c r="T11" s="38">
        <v>1</v>
      </c>
      <c r="U11" s="38">
        <f t="shared" si="2"/>
        <v>0</v>
      </c>
      <c r="V11" s="40">
        <f t="shared" si="3"/>
        <v>0</v>
      </c>
      <c r="W11" s="41">
        <f t="shared" si="4"/>
        <v>0</v>
      </c>
      <c r="X11" s="38">
        <v>1</v>
      </c>
      <c r="Y11" s="39">
        <v>4</v>
      </c>
      <c r="Z11" s="38">
        <f t="shared" ref="Z11:Z12" si="5">SUM(O11)</f>
        <v>24</v>
      </c>
      <c r="AA11" s="40">
        <f t="shared" ref="AA11:AA12" si="6">Y11*Z11</f>
        <v>96</v>
      </c>
      <c r="AB11" s="40">
        <f t="shared" ref="AB11:AB12" si="7">AA11*M11%</f>
        <v>28.666666666666664</v>
      </c>
      <c r="AC11" s="38"/>
      <c r="AD11" s="39"/>
      <c r="AE11" s="43"/>
      <c r="AF11" s="43"/>
      <c r="AG11" s="43"/>
      <c r="AH11" s="44"/>
      <c r="AI11" s="42"/>
      <c r="AJ11" s="43"/>
      <c r="AK11" s="45"/>
      <c r="AL11" s="45"/>
    </row>
    <row r="12" spans="1:38" ht="23.25" hidden="1" customHeight="1" x14ac:dyDescent="0.25">
      <c r="A12" s="28" t="s">
        <v>56</v>
      </c>
      <c r="B12" s="46" t="s">
        <v>57</v>
      </c>
      <c r="C12" s="30" t="s">
        <v>58</v>
      </c>
      <c r="D12" s="152" t="s">
        <v>100</v>
      </c>
      <c r="E12" s="152" t="s">
        <v>71</v>
      </c>
      <c r="F12" s="152" t="s">
        <v>73</v>
      </c>
      <c r="G12" s="32"/>
      <c r="H12" s="153" t="s">
        <v>80</v>
      </c>
      <c r="I12" s="153" t="s">
        <v>80</v>
      </c>
      <c r="J12" s="154" t="s">
        <v>78</v>
      </c>
      <c r="K12" s="185">
        <v>43</v>
      </c>
      <c r="L12" s="34">
        <v>144</v>
      </c>
      <c r="M12" s="209">
        <f t="shared" si="0"/>
        <v>29.861111111111111</v>
      </c>
      <c r="N12" s="155"/>
      <c r="O12" s="156">
        <v>30</v>
      </c>
      <c r="P12" s="156"/>
      <c r="Q12" s="155"/>
      <c r="R12" s="197">
        <f t="shared" si="1"/>
        <v>35.833333333333336</v>
      </c>
      <c r="S12" s="37">
        <v>1.5</v>
      </c>
      <c r="T12" s="38">
        <v>1</v>
      </c>
      <c r="U12" s="38">
        <f t="shared" si="2"/>
        <v>0</v>
      </c>
      <c r="V12" s="40">
        <f t="shared" si="3"/>
        <v>0</v>
      </c>
      <c r="W12" s="41">
        <f t="shared" si="4"/>
        <v>0</v>
      </c>
      <c r="X12" s="38">
        <v>1</v>
      </c>
      <c r="Y12" s="39">
        <v>4</v>
      </c>
      <c r="Z12" s="38">
        <f t="shared" si="5"/>
        <v>30</v>
      </c>
      <c r="AA12" s="40">
        <f t="shared" si="6"/>
        <v>120</v>
      </c>
      <c r="AB12" s="40">
        <f t="shared" si="7"/>
        <v>35.833333333333336</v>
      </c>
      <c r="AC12" s="38"/>
      <c r="AD12" s="39"/>
      <c r="AE12" s="43"/>
      <c r="AF12" s="43"/>
      <c r="AG12" s="43"/>
      <c r="AH12" s="44"/>
      <c r="AI12" s="42"/>
      <c r="AJ12" s="43"/>
      <c r="AK12" s="45"/>
      <c r="AL12" s="45"/>
    </row>
    <row r="13" spans="1:38" ht="23.25" hidden="1" customHeight="1" x14ac:dyDescent="0.25">
      <c r="A13" s="166" t="s">
        <v>59</v>
      </c>
      <c r="B13" s="167" t="s">
        <v>60</v>
      </c>
      <c r="C13" s="167"/>
      <c r="D13" s="168" t="s">
        <v>100</v>
      </c>
      <c r="E13" s="168"/>
      <c r="F13" s="168" t="s">
        <v>72</v>
      </c>
      <c r="G13" s="169"/>
      <c r="H13" s="170"/>
      <c r="I13" s="170"/>
      <c r="J13" s="171"/>
      <c r="K13" s="186"/>
      <c r="L13" s="172"/>
      <c r="M13" s="210"/>
      <c r="N13" s="173"/>
      <c r="O13" s="174"/>
      <c r="P13" s="174"/>
      <c r="Q13" s="173"/>
      <c r="R13" s="175"/>
      <c r="S13" s="176"/>
      <c r="T13" s="177"/>
      <c r="U13" s="177"/>
      <c r="V13" s="178"/>
      <c r="W13" s="179"/>
      <c r="X13" s="177"/>
      <c r="Y13" s="180"/>
      <c r="Z13" s="177"/>
      <c r="AA13" s="178"/>
      <c r="AB13" s="178"/>
      <c r="AC13" s="177"/>
      <c r="AD13" s="180"/>
      <c r="AE13" s="181"/>
      <c r="AF13" s="181"/>
      <c r="AG13" s="181"/>
      <c r="AH13" s="182"/>
      <c r="AI13" s="183"/>
      <c r="AJ13" s="181"/>
      <c r="AK13" s="184"/>
      <c r="AL13" s="184"/>
    </row>
    <row r="14" spans="1:38" ht="23.25" hidden="1" customHeight="1" x14ac:dyDescent="0.25">
      <c r="A14" s="28" t="s">
        <v>61</v>
      </c>
      <c r="B14" s="47" t="s">
        <v>62</v>
      </c>
      <c r="C14" s="30" t="s">
        <v>63</v>
      </c>
      <c r="D14" s="152" t="s">
        <v>100</v>
      </c>
      <c r="E14" s="5" t="s">
        <v>74</v>
      </c>
      <c r="F14" s="152" t="s">
        <v>72</v>
      </c>
      <c r="G14" s="32"/>
      <c r="H14" s="153" t="s">
        <v>81</v>
      </c>
      <c r="I14" s="153" t="s">
        <v>81</v>
      </c>
      <c r="J14" s="154"/>
      <c r="K14" s="185">
        <v>0</v>
      </c>
      <c r="L14" s="207">
        <v>100</v>
      </c>
      <c r="M14" s="209">
        <f t="shared" ref="M14:M17" si="8">(K14/L14)*100</f>
        <v>0</v>
      </c>
      <c r="N14" s="155"/>
      <c r="O14" s="156">
        <v>15</v>
      </c>
      <c r="P14" s="156"/>
      <c r="Q14" s="155"/>
      <c r="R14" s="197">
        <f t="shared" ref="R14:R17" si="9">W14+AB14+AG14+AL14</f>
        <v>0</v>
      </c>
      <c r="S14" s="37"/>
      <c r="T14" s="38"/>
      <c r="U14" s="38"/>
      <c r="V14" s="40"/>
      <c r="W14" s="41"/>
      <c r="X14" s="38">
        <v>1</v>
      </c>
      <c r="Y14" s="39">
        <v>4</v>
      </c>
      <c r="Z14" s="156">
        <v>15</v>
      </c>
      <c r="AA14" s="40">
        <f t="shared" ref="AA14" si="10">Y14*Z14</f>
        <v>60</v>
      </c>
      <c r="AB14" s="40">
        <f t="shared" ref="AB14" si="11">AA14*M14%</f>
        <v>0</v>
      </c>
      <c r="AC14" s="38"/>
      <c r="AD14" s="39"/>
      <c r="AE14" s="43"/>
      <c r="AF14" s="43"/>
      <c r="AG14" s="43"/>
      <c r="AH14" s="44"/>
      <c r="AI14" s="42"/>
      <c r="AJ14" s="43"/>
      <c r="AK14" s="45"/>
      <c r="AL14" s="45"/>
    </row>
    <row r="15" spans="1:38" ht="23.25" hidden="1" customHeight="1" x14ac:dyDescent="0.25">
      <c r="A15" s="28" t="s">
        <v>64</v>
      </c>
      <c r="B15" s="47" t="s">
        <v>65</v>
      </c>
      <c r="C15" s="30" t="s">
        <v>63</v>
      </c>
      <c r="D15" s="152" t="s">
        <v>100</v>
      </c>
      <c r="E15" s="5" t="s">
        <v>74</v>
      </c>
      <c r="F15" s="152" t="s">
        <v>72</v>
      </c>
      <c r="G15" s="32"/>
      <c r="H15" s="153" t="s">
        <v>81</v>
      </c>
      <c r="I15" s="153" t="s">
        <v>81</v>
      </c>
      <c r="J15" s="154"/>
      <c r="K15" s="185">
        <v>33</v>
      </c>
      <c r="L15" s="207">
        <v>33</v>
      </c>
      <c r="M15" s="209">
        <f t="shared" si="8"/>
        <v>100</v>
      </c>
      <c r="N15" s="155"/>
      <c r="O15" s="156">
        <v>15</v>
      </c>
      <c r="P15" s="156"/>
      <c r="Q15" s="155"/>
      <c r="R15" s="197">
        <f t="shared" si="9"/>
        <v>15</v>
      </c>
      <c r="S15" s="37"/>
      <c r="T15" s="38"/>
      <c r="U15" s="38"/>
      <c r="V15" s="40"/>
      <c r="W15" s="41"/>
      <c r="X15" s="38">
        <v>1</v>
      </c>
      <c r="Y15" s="39">
        <v>1</v>
      </c>
      <c r="Z15" s="156">
        <v>15</v>
      </c>
      <c r="AA15" s="40">
        <f t="shared" ref="AA15:AA16" si="12">Y15*Z15</f>
        <v>15</v>
      </c>
      <c r="AB15" s="40">
        <f t="shared" ref="AB15:AB16" si="13">AA15*M15%</f>
        <v>15</v>
      </c>
      <c r="AC15" s="38"/>
      <c r="AD15" s="39"/>
      <c r="AE15" s="43"/>
      <c r="AF15" s="43"/>
      <c r="AG15" s="43"/>
      <c r="AH15" s="44"/>
      <c r="AI15" s="42"/>
      <c r="AJ15" s="43"/>
      <c r="AK15" s="45"/>
      <c r="AL15" s="45"/>
    </row>
    <row r="16" spans="1:38" ht="23.25" hidden="1" customHeight="1" x14ac:dyDescent="0.25">
      <c r="A16" s="28" t="s">
        <v>66</v>
      </c>
      <c r="B16" s="47" t="s">
        <v>67</v>
      </c>
      <c r="C16" s="30" t="s">
        <v>63</v>
      </c>
      <c r="D16" s="152" t="s">
        <v>100</v>
      </c>
      <c r="E16" s="5" t="s">
        <v>74</v>
      </c>
      <c r="F16" s="152" t="s">
        <v>72</v>
      </c>
      <c r="G16" s="32"/>
      <c r="H16" s="153" t="s">
        <v>81</v>
      </c>
      <c r="I16" s="153" t="s">
        <v>81</v>
      </c>
      <c r="J16" s="154"/>
      <c r="K16" s="185">
        <v>6</v>
      </c>
      <c r="L16" s="207">
        <v>36</v>
      </c>
      <c r="M16" s="209">
        <f t="shared" si="8"/>
        <v>16.666666666666664</v>
      </c>
      <c r="N16" s="155"/>
      <c r="O16" s="156">
        <v>15</v>
      </c>
      <c r="P16" s="156"/>
      <c r="Q16" s="155"/>
      <c r="R16" s="197">
        <f t="shared" si="9"/>
        <v>2.4999999999999996</v>
      </c>
      <c r="S16" s="37"/>
      <c r="T16" s="38"/>
      <c r="U16" s="38"/>
      <c r="V16" s="40"/>
      <c r="W16" s="41"/>
      <c r="X16" s="38">
        <v>1</v>
      </c>
      <c r="Y16" s="39">
        <v>1</v>
      </c>
      <c r="Z16" s="156">
        <v>15</v>
      </c>
      <c r="AA16" s="40">
        <f t="shared" si="12"/>
        <v>15</v>
      </c>
      <c r="AB16" s="40">
        <f t="shared" si="13"/>
        <v>2.4999999999999996</v>
      </c>
      <c r="AC16" s="38"/>
      <c r="AD16" s="39"/>
      <c r="AE16" s="43"/>
      <c r="AF16" s="43"/>
      <c r="AG16" s="43"/>
      <c r="AH16" s="44"/>
      <c r="AI16" s="42"/>
      <c r="AJ16" s="43"/>
      <c r="AK16" s="45"/>
      <c r="AL16" s="45"/>
    </row>
    <row r="17" spans="1:38" ht="23.25" hidden="1" customHeight="1" x14ac:dyDescent="0.25">
      <c r="A17" s="28" t="s">
        <v>68</v>
      </c>
      <c r="B17" s="29" t="s">
        <v>69</v>
      </c>
      <c r="C17" s="48" t="s">
        <v>70</v>
      </c>
      <c r="D17" s="152" t="s">
        <v>100</v>
      </c>
      <c r="E17" s="152" t="s">
        <v>71</v>
      </c>
      <c r="F17" s="152" t="s">
        <v>72</v>
      </c>
      <c r="G17" s="32"/>
      <c r="H17" s="153" t="s">
        <v>81</v>
      </c>
      <c r="I17" s="153" t="s">
        <v>81</v>
      </c>
      <c r="J17" s="154"/>
      <c r="K17" s="185">
        <v>43</v>
      </c>
      <c r="L17" s="207">
        <v>144</v>
      </c>
      <c r="M17" s="209">
        <f t="shared" si="8"/>
        <v>29.861111111111111</v>
      </c>
      <c r="N17" s="155"/>
      <c r="O17" s="156">
        <v>15</v>
      </c>
      <c r="P17" s="156"/>
      <c r="Q17" s="155"/>
      <c r="R17" s="197">
        <f t="shared" si="9"/>
        <v>17.916666666666668</v>
      </c>
      <c r="S17" s="37"/>
      <c r="T17" s="38"/>
      <c r="U17" s="38"/>
      <c r="V17" s="40"/>
      <c r="W17" s="41"/>
      <c r="X17" s="38">
        <v>1</v>
      </c>
      <c r="Y17" s="39">
        <v>4</v>
      </c>
      <c r="Z17" s="156">
        <v>15</v>
      </c>
      <c r="AA17" s="40">
        <f t="shared" ref="AA17" si="14">Y17*Z17</f>
        <v>60</v>
      </c>
      <c r="AB17" s="40">
        <f t="shared" ref="AB17" si="15">AA17*M17%</f>
        <v>17.916666666666668</v>
      </c>
      <c r="AC17" s="38"/>
      <c r="AD17" s="39"/>
      <c r="AE17" s="43"/>
      <c r="AF17" s="43"/>
      <c r="AG17" s="43"/>
      <c r="AH17" s="44"/>
      <c r="AI17" s="42"/>
      <c r="AJ17" s="43"/>
      <c r="AK17" s="45"/>
      <c r="AL17" s="45"/>
    </row>
    <row r="18" spans="1:38" ht="23.25" hidden="1" customHeight="1" x14ac:dyDescent="0.25">
      <c r="A18" s="62"/>
      <c r="B18" s="968" t="s">
        <v>35</v>
      </c>
      <c r="C18" s="969"/>
      <c r="D18" s="969"/>
      <c r="E18" s="969"/>
      <c r="F18" s="969"/>
      <c r="G18" s="969"/>
      <c r="H18" s="969"/>
      <c r="I18" s="969"/>
      <c r="J18" s="969"/>
      <c r="K18" s="969"/>
      <c r="L18" s="969"/>
      <c r="M18" s="254">
        <v>242</v>
      </c>
      <c r="N18" s="255">
        <f>SUM(N6:N17)</f>
        <v>104</v>
      </c>
      <c r="O18" s="255">
        <f>SUM(O6:O17)</f>
        <v>138</v>
      </c>
      <c r="P18" s="116">
        <f>SUM(P6:P17)</f>
        <v>0</v>
      </c>
      <c r="Q18" s="116">
        <f>SUM(Q1:Q17)</f>
        <v>0</v>
      </c>
      <c r="R18" s="198">
        <f>SUM(R6:R17)</f>
        <v>171.00465838509317</v>
      </c>
      <c r="S18" s="63"/>
      <c r="T18" s="64"/>
      <c r="U18" s="64"/>
      <c r="V18" s="65"/>
      <c r="W18" s="65"/>
      <c r="X18" s="64"/>
      <c r="Y18" s="66"/>
      <c r="Z18" s="64"/>
      <c r="AA18" s="65"/>
      <c r="AB18" s="65"/>
      <c r="AC18" s="64"/>
      <c r="AD18" s="66"/>
      <c r="AE18" s="67"/>
      <c r="AF18" s="67"/>
      <c r="AG18" s="67"/>
      <c r="AH18" s="67"/>
      <c r="AI18" s="68"/>
      <c r="AJ18" s="67"/>
      <c r="AK18" s="69"/>
      <c r="AL18" s="69"/>
    </row>
    <row r="19" spans="1:38" ht="23.25" hidden="1" customHeight="1" x14ac:dyDescent="0.25">
      <c r="A19" s="70"/>
      <c r="B19" s="71"/>
      <c r="C19" s="187"/>
      <c r="D19" s="188"/>
      <c r="E19" s="72"/>
      <c r="F19" s="72"/>
      <c r="G19" s="189"/>
      <c r="H19" s="71"/>
      <c r="I19" s="71"/>
      <c r="J19" s="71"/>
      <c r="K19" s="190"/>
      <c r="L19" s="191"/>
      <c r="M19" s="191"/>
      <c r="N19" s="195"/>
      <c r="O19" s="73"/>
      <c r="P19" s="73"/>
      <c r="Q19" s="196"/>
      <c r="R19" s="74"/>
      <c r="S19" s="75"/>
      <c r="T19" s="76"/>
      <c r="U19" s="77"/>
      <c r="V19" s="78"/>
      <c r="W19" s="79"/>
      <c r="X19" s="80"/>
      <c r="Y19" s="81"/>
      <c r="Z19" s="77"/>
      <c r="AA19" s="78"/>
      <c r="AB19" s="79"/>
      <c r="AC19" s="76"/>
      <c r="AD19" s="81"/>
      <c r="AE19" s="82"/>
      <c r="AF19" s="83"/>
      <c r="AG19" s="84"/>
      <c r="AH19" s="82"/>
      <c r="AI19" s="85"/>
      <c r="AJ19" s="82"/>
      <c r="AK19" s="86"/>
      <c r="AL19" s="86"/>
    </row>
    <row r="20" spans="1:38" ht="23.25" hidden="1" customHeight="1" x14ac:dyDescent="0.25">
      <c r="A20" s="52"/>
      <c r="B20" s="157" t="s">
        <v>28</v>
      </c>
      <c r="C20" s="14"/>
      <c r="D20" s="12"/>
      <c r="E20" s="12"/>
      <c r="F20" s="12"/>
      <c r="G20" s="16"/>
      <c r="H20" s="14"/>
      <c r="I20" s="14"/>
      <c r="J20" s="14"/>
      <c r="K20" s="52"/>
      <c r="L20" s="52"/>
      <c r="M20" s="52"/>
      <c r="N20" s="14"/>
      <c r="O20" s="14"/>
      <c r="P20" s="14"/>
      <c r="Q20" s="17"/>
      <c r="R20" s="18"/>
      <c r="S20" s="27"/>
      <c r="T20" s="53"/>
      <c r="U20" s="53"/>
      <c r="V20" s="54"/>
      <c r="W20" s="54"/>
      <c r="X20" s="53"/>
      <c r="Y20" s="55"/>
      <c r="Z20" s="53"/>
      <c r="AA20" s="54"/>
      <c r="AB20" s="54"/>
      <c r="AC20" s="53"/>
      <c r="AD20" s="55"/>
      <c r="AE20" s="21"/>
      <c r="AF20" s="21"/>
      <c r="AG20" s="21"/>
      <c r="AH20" s="21"/>
      <c r="AI20" s="23"/>
      <c r="AJ20" s="21"/>
      <c r="AK20" s="56"/>
      <c r="AL20" s="56"/>
    </row>
    <row r="21" spans="1:38" ht="23.25" hidden="1" customHeight="1" x14ac:dyDescent="0.25">
      <c r="A21" s="5" t="s">
        <v>38</v>
      </c>
      <c r="B21" s="6" t="s">
        <v>82</v>
      </c>
      <c r="C21" s="9" t="s">
        <v>83</v>
      </c>
      <c r="D21" s="152" t="s">
        <v>100</v>
      </c>
      <c r="E21" s="152" t="s">
        <v>71</v>
      </c>
      <c r="F21" s="152" t="s">
        <v>72</v>
      </c>
      <c r="G21" s="32"/>
      <c r="H21" s="153" t="s">
        <v>75</v>
      </c>
      <c r="I21" s="153" t="s">
        <v>75</v>
      </c>
      <c r="J21" s="154" t="s">
        <v>76</v>
      </c>
      <c r="K21" s="185">
        <v>43</v>
      </c>
      <c r="L21" s="207">
        <v>144</v>
      </c>
      <c r="M21" s="208">
        <f t="shared" ref="M21:M26" si="16">(K21/L21)*100</f>
        <v>29.861111111111111</v>
      </c>
      <c r="N21" s="155">
        <v>24</v>
      </c>
      <c r="O21" s="156">
        <v>24</v>
      </c>
      <c r="P21" s="156"/>
      <c r="Q21" s="36"/>
      <c r="R21" s="197">
        <f t="shared" ref="R21:R26" si="17">W21+AB21+AG21+AL21</f>
        <v>39.416666666666664</v>
      </c>
      <c r="S21" s="37">
        <v>1.5</v>
      </c>
      <c r="T21" s="38">
        <v>1</v>
      </c>
      <c r="U21" s="38">
        <f t="shared" ref="U21:U26" si="18">SUM(N21)</f>
        <v>24</v>
      </c>
      <c r="V21" s="40">
        <f t="shared" ref="V21:V26" si="19">U21*S21</f>
        <v>36</v>
      </c>
      <c r="W21" s="41">
        <f t="shared" ref="W21:W26" si="20">V21*M21%</f>
        <v>10.75</v>
      </c>
      <c r="X21" s="38">
        <v>1</v>
      </c>
      <c r="Y21" s="39">
        <v>4</v>
      </c>
      <c r="Z21" s="156">
        <v>24</v>
      </c>
      <c r="AA21" s="40">
        <f t="shared" ref="AA21:AA23" si="21">Y21*Z21</f>
        <v>96</v>
      </c>
      <c r="AB21" s="40">
        <f t="shared" ref="AB21:AB23" si="22">AA21*M21%</f>
        <v>28.666666666666664</v>
      </c>
      <c r="AC21" s="59"/>
      <c r="AD21" s="39"/>
      <c r="AE21" s="43"/>
      <c r="AF21" s="43"/>
      <c r="AG21" s="43"/>
      <c r="AH21" s="44"/>
      <c r="AI21" s="42"/>
      <c r="AJ21" s="43"/>
      <c r="AK21" s="45"/>
      <c r="AL21" s="45"/>
    </row>
    <row r="22" spans="1:38" ht="23.25" hidden="1" customHeight="1" x14ac:dyDescent="0.25">
      <c r="A22" s="5" t="s">
        <v>41</v>
      </c>
      <c r="B22" s="6" t="s">
        <v>84</v>
      </c>
      <c r="C22" s="9" t="s">
        <v>85</v>
      </c>
      <c r="D22" s="152" t="s">
        <v>100</v>
      </c>
      <c r="E22" s="152" t="s">
        <v>71</v>
      </c>
      <c r="F22" s="152" t="s">
        <v>73</v>
      </c>
      <c r="G22" s="32"/>
      <c r="H22" s="153" t="s">
        <v>75</v>
      </c>
      <c r="I22" s="153" t="s">
        <v>75</v>
      </c>
      <c r="J22" s="154" t="s">
        <v>78</v>
      </c>
      <c r="K22" s="185">
        <v>43</v>
      </c>
      <c r="L22" s="207">
        <v>144</v>
      </c>
      <c r="M22" s="208">
        <f t="shared" si="16"/>
        <v>29.861111111111111</v>
      </c>
      <c r="N22" s="155">
        <v>24</v>
      </c>
      <c r="O22" s="156">
        <v>24</v>
      </c>
      <c r="P22" s="156"/>
      <c r="Q22" s="36"/>
      <c r="R22" s="197">
        <f t="shared" si="17"/>
        <v>39.416666666666664</v>
      </c>
      <c r="S22" s="37">
        <v>1.5</v>
      </c>
      <c r="T22" s="38">
        <v>1</v>
      </c>
      <c r="U22" s="38">
        <f t="shared" si="18"/>
        <v>24</v>
      </c>
      <c r="V22" s="40">
        <f t="shared" si="19"/>
        <v>36</v>
      </c>
      <c r="W22" s="41">
        <f t="shared" si="20"/>
        <v>10.75</v>
      </c>
      <c r="X22" s="38">
        <v>1</v>
      </c>
      <c r="Y22" s="39">
        <v>4</v>
      </c>
      <c r="Z22" s="156">
        <v>24</v>
      </c>
      <c r="AA22" s="40">
        <f t="shared" si="21"/>
        <v>96</v>
      </c>
      <c r="AB22" s="40">
        <f t="shared" si="22"/>
        <v>28.666666666666664</v>
      </c>
      <c r="AC22" s="59"/>
      <c r="AD22" s="39"/>
      <c r="AE22" s="43"/>
      <c r="AF22" s="43"/>
      <c r="AG22" s="43"/>
      <c r="AH22" s="44"/>
      <c r="AI22" s="42"/>
      <c r="AJ22" s="43"/>
      <c r="AK22" s="45"/>
      <c r="AL22" s="45"/>
    </row>
    <row r="23" spans="1:38" ht="23.25" hidden="1" customHeight="1" x14ac:dyDescent="0.25">
      <c r="A23" s="5" t="s">
        <v>44</v>
      </c>
      <c r="B23" s="6" t="s">
        <v>86</v>
      </c>
      <c r="C23" s="9" t="s">
        <v>49</v>
      </c>
      <c r="D23" s="152" t="s">
        <v>101</v>
      </c>
      <c r="E23" s="152"/>
      <c r="F23" s="152" t="s">
        <v>73</v>
      </c>
      <c r="G23" s="32"/>
      <c r="H23" s="153" t="s">
        <v>80</v>
      </c>
      <c r="I23" s="153" t="s">
        <v>80</v>
      </c>
      <c r="J23" s="154" t="s">
        <v>78</v>
      </c>
      <c r="K23" s="185">
        <v>43</v>
      </c>
      <c r="L23" s="207">
        <v>144</v>
      </c>
      <c r="M23" s="208">
        <f t="shared" si="16"/>
        <v>29.861111111111111</v>
      </c>
      <c r="N23" s="155">
        <v>15</v>
      </c>
      <c r="O23" s="156">
        <v>15</v>
      </c>
      <c r="P23" s="156"/>
      <c r="Q23" s="36"/>
      <c r="R23" s="197">
        <f t="shared" si="17"/>
        <v>24.635416666666668</v>
      </c>
      <c r="S23" s="37">
        <v>1.5</v>
      </c>
      <c r="T23" s="38">
        <v>1</v>
      </c>
      <c r="U23" s="38">
        <f t="shared" si="18"/>
        <v>15</v>
      </c>
      <c r="V23" s="40">
        <f t="shared" si="19"/>
        <v>22.5</v>
      </c>
      <c r="W23" s="41">
        <f t="shared" si="20"/>
        <v>6.71875</v>
      </c>
      <c r="X23" s="38">
        <v>1</v>
      </c>
      <c r="Y23" s="39">
        <v>4</v>
      </c>
      <c r="Z23" s="156">
        <v>15</v>
      </c>
      <c r="AA23" s="40">
        <f t="shared" si="21"/>
        <v>60</v>
      </c>
      <c r="AB23" s="40">
        <f t="shared" si="22"/>
        <v>17.916666666666668</v>
      </c>
      <c r="AC23" s="59"/>
      <c r="AD23" s="39"/>
      <c r="AE23" s="43"/>
      <c r="AF23" s="43"/>
      <c r="AG23" s="43"/>
      <c r="AH23" s="44"/>
      <c r="AI23" s="42"/>
      <c r="AJ23" s="43"/>
      <c r="AK23" s="45"/>
      <c r="AL23" s="45"/>
    </row>
    <row r="24" spans="1:38" ht="23.25" hidden="1" customHeight="1" x14ac:dyDescent="0.25">
      <c r="A24" s="5" t="s">
        <v>87</v>
      </c>
      <c r="B24" s="6" t="s">
        <v>88</v>
      </c>
      <c r="C24" s="9" t="s">
        <v>89</v>
      </c>
      <c r="D24" s="152" t="s">
        <v>101</v>
      </c>
      <c r="E24" s="152" t="s">
        <v>71</v>
      </c>
      <c r="F24" s="152" t="s">
        <v>73</v>
      </c>
      <c r="G24" s="32"/>
      <c r="H24" s="153" t="s">
        <v>81</v>
      </c>
      <c r="I24" s="153" t="s">
        <v>81</v>
      </c>
      <c r="J24" s="154" t="s">
        <v>78</v>
      </c>
      <c r="K24" s="185">
        <v>43</v>
      </c>
      <c r="L24" s="207">
        <v>144</v>
      </c>
      <c r="M24" s="208">
        <f t="shared" si="16"/>
        <v>29.861111111111111</v>
      </c>
      <c r="N24" s="155">
        <v>15</v>
      </c>
      <c r="O24" s="156"/>
      <c r="P24" s="156"/>
      <c r="Q24" s="36"/>
      <c r="R24" s="197">
        <f t="shared" si="17"/>
        <v>6.71875</v>
      </c>
      <c r="S24" s="37">
        <v>1.5</v>
      </c>
      <c r="T24" s="38">
        <v>1</v>
      </c>
      <c r="U24" s="38">
        <f t="shared" si="18"/>
        <v>15</v>
      </c>
      <c r="V24" s="40">
        <f t="shared" si="19"/>
        <v>22.5</v>
      </c>
      <c r="W24" s="41">
        <f t="shared" si="20"/>
        <v>6.71875</v>
      </c>
      <c r="X24" s="38"/>
      <c r="Y24" s="39"/>
      <c r="Z24" s="156"/>
      <c r="AA24" s="40"/>
      <c r="AB24" s="40"/>
      <c r="AC24" s="59"/>
      <c r="AD24" s="39"/>
      <c r="AE24" s="43"/>
      <c r="AF24" s="43"/>
      <c r="AG24" s="43"/>
      <c r="AH24" s="44"/>
      <c r="AI24" s="42"/>
      <c r="AJ24" s="43"/>
      <c r="AK24" s="45"/>
      <c r="AL24" s="45"/>
    </row>
    <row r="25" spans="1:38" ht="23.25" hidden="1" customHeight="1" x14ac:dyDescent="0.25">
      <c r="A25" s="5" t="s">
        <v>90</v>
      </c>
      <c r="B25" s="6" t="s">
        <v>91</v>
      </c>
      <c r="C25" s="9" t="s">
        <v>89</v>
      </c>
      <c r="D25" s="152" t="s">
        <v>101</v>
      </c>
      <c r="E25" s="152"/>
      <c r="F25" s="152" t="s">
        <v>73</v>
      </c>
      <c r="G25" s="32"/>
      <c r="H25" s="153" t="s">
        <v>81</v>
      </c>
      <c r="I25" s="153" t="s">
        <v>81</v>
      </c>
      <c r="J25" s="154" t="s">
        <v>78</v>
      </c>
      <c r="K25" s="185">
        <v>43</v>
      </c>
      <c r="L25" s="207">
        <v>144</v>
      </c>
      <c r="M25" s="208">
        <f t="shared" si="16"/>
        <v>29.861111111111111</v>
      </c>
      <c r="N25" s="155"/>
      <c r="O25" s="156">
        <v>15</v>
      </c>
      <c r="P25" s="156"/>
      <c r="Q25" s="36"/>
      <c r="R25" s="197">
        <f t="shared" si="17"/>
        <v>17.916666666666668</v>
      </c>
      <c r="S25" s="37"/>
      <c r="T25" s="38"/>
      <c r="U25" s="38"/>
      <c r="V25" s="40"/>
      <c r="W25" s="41"/>
      <c r="X25" s="38">
        <v>1</v>
      </c>
      <c r="Y25" s="39">
        <v>4</v>
      </c>
      <c r="Z25" s="156">
        <v>15</v>
      </c>
      <c r="AA25" s="40">
        <f t="shared" ref="AA25:AA27" si="23">Y25*Z25</f>
        <v>60</v>
      </c>
      <c r="AB25" s="40">
        <f t="shared" ref="AB25:AB27" si="24">AA25*M25%</f>
        <v>17.916666666666668</v>
      </c>
      <c r="AC25" s="59"/>
      <c r="AD25" s="39"/>
      <c r="AE25" s="43"/>
      <c r="AF25" s="43"/>
      <c r="AG25" s="43"/>
      <c r="AH25" s="44"/>
      <c r="AI25" s="42"/>
      <c r="AJ25" s="43"/>
      <c r="AK25" s="45"/>
      <c r="AL25" s="45"/>
    </row>
    <row r="26" spans="1:38" ht="23.25" hidden="1" customHeight="1" x14ac:dyDescent="0.25">
      <c r="A26" s="5" t="s">
        <v>50</v>
      </c>
      <c r="B26" s="6" t="s">
        <v>92</v>
      </c>
      <c r="C26" s="9" t="s">
        <v>93</v>
      </c>
      <c r="D26" s="152" t="s">
        <v>101</v>
      </c>
      <c r="E26" s="152"/>
      <c r="F26" s="152" t="s">
        <v>73</v>
      </c>
      <c r="G26" s="32"/>
      <c r="H26" s="153" t="s">
        <v>80</v>
      </c>
      <c r="I26" s="153" t="s">
        <v>80</v>
      </c>
      <c r="J26" s="154" t="s">
        <v>78</v>
      </c>
      <c r="K26" s="185">
        <v>43</v>
      </c>
      <c r="L26" s="207">
        <v>144</v>
      </c>
      <c r="M26" s="208">
        <f t="shared" si="16"/>
        <v>29.861111111111111</v>
      </c>
      <c r="N26" s="155">
        <v>15</v>
      </c>
      <c r="O26" s="156">
        <v>15</v>
      </c>
      <c r="P26" s="156"/>
      <c r="Q26" s="36"/>
      <c r="R26" s="197">
        <f t="shared" si="17"/>
        <v>24.635416666666668</v>
      </c>
      <c r="S26" s="37">
        <v>1.5</v>
      </c>
      <c r="T26" s="38">
        <v>1</v>
      </c>
      <c r="U26" s="38">
        <f t="shared" si="18"/>
        <v>15</v>
      </c>
      <c r="V26" s="40">
        <f t="shared" si="19"/>
        <v>22.5</v>
      </c>
      <c r="W26" s="41">
        <f t="shared" si="20"/>
        <v>6.71875</v>
      </c>
      <c r="X26" s="38">
        <v>1</v>
      </c>
      <c r="Y26" s="39">
        <v>4</v>
      </c>
      <c r="Z26" s="156">
        <v>15</v>
      </c>
      <c r="AA26" s="40">
        <f t="shared" si="23"/>
        <v>60</v>
      </c>
      <c r="AB26" s="40">
        <f t="shared" si="24"/>
        <v>17.916666666666668</v>
      </c>
      <c r="AC26" s="59"/>
      <c r="AD26" s="39"/>
      <c r="AE26" s="43"/>
      <c r="AF26" s="43"/>
      <c r="AG26" s="43"/>
      <c r="AH26" s="44"/>
      <c r="AI26" s="42"/>
      <c r="AJ26" s="43"/>
      <c r="AK26" s="45"/>
      <c r="AL26" s="45"/>
    </row>
    <row r="27" spans="1:38" ht="23.25" hidden="1" customHeight="1" x14ac:dyDescent="0.25">
      <c r="A27" s="5" t="s">
        <v>53</v>
      </c>
      <c r="B27" s="6" t="s">
        <v>94</v>
      </c>
      <c r="C27" s="9" t="s">
        <v>95</v>
      </c>
      <c r="D27" s="152" t="s">
        <v>101</v>
      </c>
      <c r="E27" s="152"/>
      <c r="F27" s="152" t="s">
        <v>73</v>
      </c>
      <c r="G27" s="32"/>
      <c r="H27" s="153" t="s">
        <v>80</v>
      </c>
      <c r="I27" s="153" t="s">
        <v>80</v>
      </c>
      <c r="J27" s="154" t="s">
        <v>78</v>
      </c>
      <c r="K27" s="185">
        <v>43</v>
      </c>
      <c r="L27" s="207">
        <v>144</v>
      </c>
      <c r="M27" s="208">
        <f t="shared" ref="M27:M31" si="25">(K27/L27)*100</f>
        <v>29.861111111111111</v>
      </c>
      <c r="N27" s="155">
        <v>12</v>
      </c>
      <c r="O27" s="156">
        <v>18</v>
      </c>
      <c r="P27" s="156"/>
      <c r="Q27" s="36"/>
      <c r="R27" s="197">
        <f t="shared" ref="R27:R31" si="26">W27+AB27+AG27+AL27</f>
        <v>26.875</v>
      </c>
      <c r="S27" s="37">
        <v>1.5</v>
      </c>
      <c r="T27" s="38">
        <v>1</v>
      </c>
      <c r="U27" s="38">
        <f t="shared" ref="U27" si="27">SUM(N27)</f>
        <v>12</v>
      </c>
      <c r="V27" s="40">
        <f t="shared" ref="V27" si="28">U27*S27</f>
        <v>18</v>
      </c>
      <c r="W27" s="41">
        <f t="shared" ref="W27" si="29">V27*M27%</f>
        <v>5.375</v>
      </c>
      <c r="X27" s="38">
        <v>1</v>
      </c>
      <c r="Y27" s="39">
        <v>4</v>
      </c>
      <c r="Z27" s="156">
        <v>18</v>
      </c>
      <c r="AA27" s="40">
        <f t="shared" si="23"/>
        <v>72</v>
      </c>
      <c r="AB27" s="40">
        <f t="shared" si="24"/>
        <v>21.5</v>
      </c>
      <c r="AC27" s="59"/>
      <c r="AD27" s="39"/>
      <c r="AE27" s="43"/>
      <c r="AF27" s="43"/>
      <c r="AG27" s="43"/>
      <c r="AH27" s="44"/>
      <c r="AI27" s="42"/>
      <c r="AJ27" s="43"/>
      <c r="AK27" s="45"/>
      <c r="AL27" s="45"/>
    </row>
    <row r="28" spans="1:38" ht="23.25" hidden="1" customHeight="1" x14ac:dyDescent="0.25">
      <c r="A28" s="199" t="s">
        <v>56</v>
      </c>
      <c r="B28" s="200" t="s">
        <v>60</v>
      </c>
      <c r="C28" s="201"/>
      <c r="D28" s="168" t="s">
        <v>101</v>
      </c>
      <c r="E28" s="168"/>
      <c r="F28" s="168" t="s">
        <v>72</v>
      </c>
      <c r="G28" s="169"/>
      <c r="H28" s="170"/>
      <c r="I28" s="170"/>
      <c r="J28" s="171"/>
      <c r="K28" s="186"/>
      <c r="L28" s="202"/>
      <c r="M28" s="172"/>
      <c r="N28" s="186"/>
      <c r="O28" s="203"/>
      <c r="P28" s="174"/>
      <c r="Q28" s="204"/>
      <c r="R28" s="175"/>
      <c r="S28" s="176"/>
      <c r="T28" s="177"/>
      <c r="U28" s="177"/>
      <c r="V28" s="178"/>
      <c r="W28" s="179"/>
      <c r="X28" s="177"/>
      <c r="Y28" s="180"/>
      <c r="Z28" s="177"/>
      <c r="AA28" s="178"/>
      <c r="AB28" s="178"/>
      <c r="AC28" s="177"/>
      <c r="AD28" s="180"/>
      <c r="AE28" s="181"/>
      <c r="AF28" s="181"/>
      <c r="AG28" s="181"/>
      <c r="AH28" s="182"/>
      <c r="AI28" s="183"/>
      <c r="AJ28" s="181"/>
      <c r="AK28" s="184"/>
      <c r="AL28" s="184"/>
    </row>
    <row r="29" spans="1:38" ht="23.25" hidden="1" customHeight="1" x14ac:dyDescent="0.25">
      <c r="A29" s="5" t="s">
        <v>96</v>
      </c>
      <c r="B29" s="6" t="s">
        <v>62</v>
      </c>
      <c r="C29" s="9" t="s">
        <v>97</v>
      </c>
      <c r="D29" s="152" t="s">
        <v>101</v>
      </c>
      <c r="E29" s="5" t="s">
        <v>74</v>
      </c>
      <c r="F29" s="152" t="s">
        <v>72</v>
      </c>
      <c r="G29" s="32"/>
      <c r="H29" s="153" t="s">
        <v>81</v>
      </c>
      <c r="I29" s="153" t="s">
        <v>81</v>
      </c>
      <c r="J29" s="154"/>
      <c r="K29" s="185">
        <v>3</v>
      </c>
      <c r="L29" s="207">
        <v>71</v>
      </c>
      <c r="M29" s="208">
        <f t="shared" si="25"/>
        <v>4.225352112676056</v>
      </c>
      <c r="N29" s="185"/>
      <c r="O29" s="156">
        <v>15</v>
      </c>
      <c r="P29" s="156"/>
      <c r="Q29" s="36"/>
      <c r="R29" s="197">
        <f t="shared" si="26"/>
        <v>0.63380281690140849</v>
      </c>
      <c r="S29" s="37"/>
      <c r="T29" s="38"/>
      <c r="U29" s="38"/>
      <c r="V29" s="40"/>
      <c r="W29" s="41"/>
      <c r="X29" s="38">
        <v>1</v>
      </c>
      <c r="Y29" s="39">
        <v>1</v>
      </c>
      <c r="Z29" s="156">
        <v>15</v>
      </c>
      <c r="AA29" s="40">
        <f t="shared" ref="AA29:AA31" si="30">Y29*Z29</f>
        <v>15</v>
      </c>
      <c r="AB29" s="40">
        <f t="shared" ref="AB29:AB31" si="31">AA29*M29%</f>
        <v>0.63380281690140849</v>
      </c>
      <c r="AC29" s="59"/>
      <c r="AD29" s="39"/>
      <c r="AE29" s="43"/>
      <c r="AF29" s="43"/>
      <c r="AG29" s="43"/>
      <c r="AH29" s="44"/>
      <c r="AI29" s="42"/>
      <c r="AJ29" s="43"/>
      <c r="AK29" s="45"/>
      <c r="AL29" s="45"/>
    </row>
    <row r="30" spans="1:38" ht="23.25" hidden="1" customHeight="1" x14ac:dyDescent="0.25">
      <c r="A30" s="5" t="s">
        <v>98</v>
      </c>
      <c r="B30" s="8" t="s">
        <v>65</v>
      </c>
      <c r="C30" s="9" t="s">
        <v>97</v>
      </c>
      <c r="D30" s="152" t="s">
        <v>101</v>
      </c>
      <c r="E30" s="5" t="s">
        <v>74</v>
      </c>
      <c r="F30" s="152" t="s">
        <v>72</v>
      </c>
      <c r="G30" s="32"/>
      <c r="H30" s="153" t="s">
        <v>81</v>
      </c>
      <c r="I30" s="153" t="s">
        <v>81</v>
      </c>
      <c r="J30" s="154"/>
      <c r="K30" s="185">
        <v>30</v>
      </c>
      <c r="L30" s="34">
        <v>30</v>
      </c>
      <c r="M30" s="209">
        <f t="shared" si="25"/>
        <v>100</v>
      </c>
      <c r="N30" s="185"/>
      <c r="O30" s="156">
        <v>15</v>
      </c>
      <c r="P30" s="156"/>
      <c r="Q30" s="36"/>
      <c r="R30" s="197">
        <f t="shared" si="26"/>
        <v>15</v>
      </c>
      <c r="S30" s="37"/>
      <c r="T30" s="38"/>
      <c r="U30" s="38"/>
      <c r="V30" s="40"/>
      <c r="W30" s="41"/>
      <c r="X30" s="38">
        <v>1</v>
      </c>
      <c r="Y30" s="39">
        <v>1</v>
      </c>
      <c r="Z30" s="156">
        <v>15</v>
      </c>
      <c r="AA30" s="40">
        <f t="shared" si="30"/>
        <v>15</v>
      </c>
      <c r="AB30" s="40">
        <f t="shared" si="31"/>
        <v>15</v>
      </c>
      <c r="AC30" s="59"/>
      <c r="AD30" s="39"/>
      <c r="AE30" s="43"/>
      <c r="AF30" s="43"/>
      <c r="AG30" s="43"/>
      <c r="AH30" s="44"/>
      <c r="AI30" s="42"/>
      <c r="AJ30" s="43"/>
      <c r="AK30" s="45"/>
      <c r="AL30" s="45"/>
    </row>
    <row r="31" spans="1:38" ht="23.25" hidden="1" customHeight="1" x14ac:dyDescent="0.25">
      <c r="A31" s="5" t="s">
        <v>99</v>
      </c>
      <c r="B31" s="8" t="s">
        <v>67</v>
      </c>
      <c r="C31" s="9" t="s">
        <v>97</v>
      </c>
      <c r="D31" s="152" t="s">
        <v>101</v>
      </c>
      <c r="E31" s="5" t="s">
        <v>74</v>
      </c>
      <c r="F31" s="152" t="s">
        <v>72</v>
      </c>
      <c r="G31" s="32"/>
      <c r="H31" s="153" t="s">
        <v>81</v>
      </c>
      <c r="I31" s="153" t="s">
        <v>81</v>
      </c>
      <c r="J31" s="154"/>
      <c r="K31" s="185">
        <v>7</v>
      </c>
      <c r="L31" s="207">
        <v>41</v>
      </c>
      <c r="M31" s="216">
        <f t="shared" si="25"/>
        <v>17.073170731707318</v>
      </c>
      <c r="N31" s="205"/>
      <c r="O31" s="156">
        <v>15</v>
      </c>
      <c r="P31" s="156"/>
      <c r="Q31" s="194"/>
      <c r="R31" s="197">
        <f t="shared" si="26"/>
        <v>10.24390243902439</v>
      </c>
      <c r="S31" s="37"/>
      <c r="T31" s="38"/>
      <c r="U31" s="38"/>
      <c r="V31" s="40"/>
      <c r="W31" s="41"/>
      <c r="X31" s="38">
        <v>1</v>
      </c>
      <c r="Y31" s="39">
        <v>4</v>
      </c>
      <c r="Z31" s="156">
        <v>15</v>
      </c>
      <c r="AA31" s="40">
        <f t="shared" si="30"/>
        <v>60</v>
      </c>
      <c r="AB31" s="40">
        <f t="shared" si="31"/>
        <v>10.24390243902439</v>
      </c>
      <c r="AC31" s="59"/>
      <c r="AD31" s="39"/>
      <c r="AE31" s="43"/>
      <c r="AF31" s="43"/>
      <c r="AG31" s="43"/>
      <c r="AH31" s="44"/>
      <c r="AI31" s="42"/>
      <c r="AJ31" s="43"/>
      <c r="AK31" s="45"/>
      <c r="AL31" s="45"/>
    </row>
    <row r="32" spans="1:38" ht="23.25" hidden="1" customHeight="1" x14ac:dyDescent="0.25">
      <c r="A32" s="62"/>
      <c r="B32" s="970" t="s">
        <v>30</v>
      </c>
      <c r="C32" s="971"/>
      <c r="D32" s="971"/>
      <c r="E32" s="971"/>
      <c r="F32" s="971"/>
      <c r="G32" s="971"/>
      <c r="H32" s="971"/>
      <c r="I32" s="971"/>
      <c r="J32" s="971"/>
      <c r="K32" s="971"/>
      <c r="L32" s="972"/>
      <c r="M32" s="212">
        <v>261</v>
      </c>
      <c r="N32" s="254">
        <f>SUM(N20:N31)</f>
        <v>105</v>
      </c>
      <c r="O32" s="254">
        <f>SUM(O20:O31)</f>
        <v>156</v>
      </c>
      <c r="P32" s="116">
        <f>SUM(P20:P31)</f>
        <v>0</v>
      </c>
      <c r="Q32" s="116">
        <f>SUM(Q20:Q31)</f>
        <v>0</v>
      </c>
      <c r="R32" s="211">
        <f>SUM(R21:R31)</f>
        <v>205.49228858925912</v>
      </c>
      <c r="S32" s="63"/>
      <c r="T32" s="64"/>
      <c r="U32" s="64"/>
      <c r="V32" s="65"/>
      <c r="W32" s="65"/>
      <c r="X32" s="64"/>
      <c r="Y32" s="66"/>
      <c r="Z32" s="64"/>
      <c r="AA32" s="65"/>
      <c r="AB32" s="65"/>
      <c r="AC32" s="64"/>
      <c r="AD32" s="66"/>
      <c r="AE32" s="67"/>
      <c r="AF32" s="67"/>
      <c r="AG32" s="67"/>
      <c r="AH32" s="67"/>
      <c r="AI32" s="68"/>
      <c r="AJ32" s="67"/>
      <c r="AK32" s="69"/>
      <c r="AL32" s="69"/>
    </row>
    <row r="33" spans="1:38" ht="23.25" hidden="1" customHeight="1" x14ac:dyDescent="0.25">
      <c r="A33" s="92"/>
      <c r="B33" s="93"/>
      <c r="C33" s="93"/>
      <c r="D33" s="93"/>
      <c r="E33" s="93"/>
      <c r="F33" s="93"/>
      <c r="G33" s="93"/>
      <c r="H33" s="93"/>
      <c r="I33" s="93"/>
      <c r="J33" s="93"/>
      <c r="K33" s="93"/>
      <c r="L33" s="93"/>
      <c r="M33" s="206"/>
      <c r="N33" s="206"/>
      <c r="O33" s="206"/>
      <c r="P33" s="206"/>
      <c r="Q33" s="206"/>
      <c r="R33" s="94"/>
      <c r="S33" s="95"/>
      <c r="T33" s="96"/>
      <c r="U33" s="96"/>
      <c r="V33" s="97"/>
      <c r="W33" s="97"/>
      <c r="X33" s="96"/>
      <c r="Y33" s="98"/>
      <c r="Z33" s="96"/>
      <c r="AA33" s="97"/>
      <c r="AB33" s="97"/>
      <c r="AC33" s="96"/>
      <c r="AD33" s="98"/>
      <c r="AE33" s="99"/>
      <c r="AF33" s="99"/>
      <c r="AG33" s="99"/>
      <c r="AH33" s="99"/>
      <c r="AI33" s="100"/>
      <c r="AJ33" s="99"/>
      <c r="AK33" s="101"/>
      <c r="AL33" s="101"/>
    </row>
    <row r="34" spans="1:38" ht="23.25" customHeight="1" x14ac:dyDescent="0.25">
      <c r="A34" s="214"/>
      <c r="B34" s="215" t="s">
        <v>31</v>
      </c>
      <c r="C34" s="214"/>
      <c r="D34" s="102"/>
      <c r="E34" s="102"/>
      <c r="F34" s="102"/>
      <c r="G34" s="102"/>
      <c r="H34" s="102"/>
      <c r="I34" s="102"/>
      <c r="J34" s="102"/>
      <c r="K34" s="104">
        <v>60</v>
      </c>
      <c r="L34" s="104"/>
      <c r="M34" s="104"/>
      <c r="N34" s="102"/>
      <c r="O34" s="102"/>
      <c r="P34" s="102"/>
      <c r="Q34" s="105"/>
      <c r="R34" s="106"/>
      <c r="S34" s="107"/>
      <c r="T34" s="108"/>
      <c r="U34" s="108"/>
      <c r="V34" s="109"/>
      <c r="W34" s="109"/>
      <c r="X34" s="108"/>
      <c r="Y34" s="110"/>
      <c r="Z34" s="108"/>
      <c r="AA34" s="109"/>
      <c r="AB34" s="109"/>
      <c r="AC34" s="108"/>
      <c r="AD34" s="110"/>
      <c r="AE34" s="111"/>
      <c r="AF34" s="111"/>
      <c r="AG34" s="111"/>
      <c r="AH34" s="111"/>
      <c r="AI34" s="112"/>
      <c r="AJ34" s="111"/>
      <c r="AK34" s="113"/>
      <c r="AL34" s="113"/>
    </row>
    <row r="35" spans="1:38" ht="30" customHeight="1" x14ac:dyDescent="0.25">
      <c r="A35" s="5" t="s">
        <v>103</v>
      </c>
      <c r="B35" s="6" t="e">
        <f>'MCC 2020-21 Lic Géo hypotez1'!#REF!</f>
        <v>#REF!</v>
      </c>
      <c r="C35" s="9" t="e">
        <f>'MCC 2020-21 Lic Géo hypotez1'!#REF!</f>
        <v>#REF!</v>
      </c>
      <c r="D35" s="213" t="s">
        <v>29</v>
      </c>
      <c r="E35" s="50" t="s">
        <v>71</v>
      </c>
      <c r="F35" s="31" t="s">
        <v>73</v>
      </c>
      <c r="G35" s="32"/>
      <c r="H35" s="33" t="s">
        <v>81</v>
      </c>
      <c r="I35" s="33" t="s">
        <v>81</v>
      </c>
      <c r="J35" s="33" t="s">
        <v>78</v>
      </c>
      <c r="K35" s="34">
        <v>22</v>
      </c>
      <c r="L35" s="34">
        <v>32</v>
      </c>
      <c r="M35" s="209">
        <f t="shared" ref="M35:M52" si="32">(K35/L35)*100</f>
        <v>68.75</v>
      </c>
      <c r="N35" s="35" t="e">
        <f>'MCC 2020-21 Lic Géo hypotez1'!#REF!</f>
        <v>#REF!</v>
      </c>
      <c r="O35" s="35" t="e">
        <f>'MCC 2020-21 Lic Géo hypotez1'!#REF!</f>
        <v>#REF!</v>
      </c>
      <c r="P35" s="35"/>
      <c r="Q35" s="35" t="e">
        <f>'MCC 2020-21 Lic Géo hypotez1'!#REF!</f>
        <v>#REF!</v>
      </c>
      <c r="R35" s="197" t="e">
        <f t="shared" ref="R35:R52" si="33">W35+AB35+AG35+AL35</f>
        <v>#REF!</v>
      </c>
      <c r="S35" s="37">
        <v>1.5</v>
      </c>
      <c r="T35" s="38">
        <v>1</v>
      </c>
      <c r="U35" s="38" t="e">
        <f t="shared" ref="U35:U42" si="34">SUM(N35)</f>
        <v>#REF!</v>
      </c>
      <c r="V35" s="40" t="e">
        <f t="shared" ref="V35:V51" si="35">U35*S35</f>
        <v>#REF!</v>
      </c>
      <c r="W35" s="41" t="e">
        <f t="shared" ref="W35:W42" si="36">V35*M35%</f>
        <v>#REF!</v>
      </c>
      <c r="X35" s="38"/>
      <c r="Y35" s="39"/>
      <c r="Z35" s="59"/>
      <c r="AA35" s="40"/>
      <c r="AB35" s="40"/>
      <c r="AC35" s="38"/>
      <c r="AD35" s="39"/>
      <c r="AE35" s="38"/>
      <c r="AF35" s="43"/>
      <c r="AG35" s="43"/>
      <c r="AH35" s="44"/>
      <c r="AI35" s="39"/>
      <c r="AJ35" s="38"/>
      <c r="AK35" s="45"/>
      <c r="AL35" s="45"/>
    </row>
    <row r="36" spans="1:38" ht="23.25" customHeight="1" x14ac:dyDescent="0.25">
      <c r="A36" s="5" t="s">
        <v>104</v>
      </c>
      <c r="B36" s="6" t="e">
        <f>'MCC 2020-21 Lic Géo hypotez1'!#REF!</f>
        <v>#REF!</v>
      </c>
      <c r="C36" s="9" t="e">
        <f>'MCC 2020-21 Lic Géo hypotez1'!#REF!</f>
        <v>#REF!</v>
      </c>
      <c r="D36" s="213" t="s">
        <v>29</v>
      </c>
      <c r="E36" s="31"/>
      <c r="F36" s="31" t="s">
        <v>73</v>
      </c>
      <c r="G36" s="32"/>
      <c r="H36" s="35" t="s">
        <v>81</v>
      </c>
      <c r="I36" s="35" t="s">
        <v>81</v>
      </c>
      <c r="J36" s="35" t="s">
        <v>78</v>
      </c>
      <c r="K36" s="34">
        <v>23</v>
      </c>
      <c r="L36" s="34">
        <v>23</v>
      </c>
      <c r="M36" s="209">
        <f t="shared" si="32"/>
        <v>100</v>
      </c>
      <c r="N36" s="35" t="e">
        <f>'MCC 2020-21 Lic Géo hypotez1'!#REF!</f>
        <v>#REF!</v>
      </c>
      <c r="O36" s="35" t="e">
        <f>'MCC 2020-21 Lic Géo hypotez1'!#REF!</f>
        <v>#REF!</v>
      </c>
      <c r="P36" s="35"/>
      <c r="Q36" s="36" t="e">
        <f>'MCC 2020-21 Lic Géo hypotez1'!#REF!</f>
        <v>#REF!</v>
      </c>
      <c r="R36" s="197" t="e">
        <f t="shared" si="33"/>
        <v>#REF!</v>
      </c>
      <c r="S36" s="37"/>
      <c r="T36" s="38"/>
      <c r="U36" s="38"/>
      <c r="V36" s="40"/>
      <c r="W36" s="41">
        <f t="shared" si="36"/>
        <v>0</v>
      </c>
      <c r="X36" s="38">
        <v>1</v>
      </c>
      <c r="Y36" s="39">
        <v>1</v>
      </c>
      <c r="Z36" s="59" t="e">
        <f t="shared" ref="Z36:Z64" si="37">SUM(O36)</f>
        <v>#REF!</v>
      </c>
      <c r="AA36" s="40" t="e">
        <f t="shared" ref="AA36:AA46" si="38">Y36*Z36</f>
        <v>#REF!</v>
      </c>
      <c r="AB36" s="40" t="e">
        <f>AA36*M36%</f>
        <v>#REF!</v>
      </c>
      <c r="AC36" s="38"/>
      <c r="AD36" s="39"/>
      <c r="AE36" s="38"/>
      <c r="AF36" s="43"/>
      <c r="AG36" s="43"/>
      <c r="AH36" s="44"/>
      <c r="AI36" s="39"/>
      <c r="AJ36" s="38"/>
      <c r="AK36" s="45"/>
      <c r="AL36" s="45"/>
    </row>
    <row r="37" spans="1:38" ht="23.25" customHeight="1" x14ac:dyDescent="0.25">
      <c r="A37" s="5" t="s">
        <v>41</v>
      </c>
      <c r="B37" s="6" t="str">
        <f>'MCC 2020-21 Lic Géo hypotez1'!C38</f>
        <v>Biogéographie</v>
      </c>
      <c r="C37" s="9" t="str">
        <f>'MCC 2020-21 Lic Géo hypotez1'!D38</f>
        <v>LOL3D8B</v>
      </c>
      <c r="D37" s="213" t="s">
        <v>29</v>
      </c>
      <c r="E37" s="50"/>
      <c r="F37" s="31" t="s">
        <v>73</v>
      </c>
      <c r="G37" s="32"/>
      <c r="H37" s="35" t="s">
        <v>80</v>
      </c>
      <c r="I37" s="35" t="s">
        <v>80</v>
      </c>
      <c r="J37" s="35" t="s">
        <v>78</v>
      </c>
      <c r="K37" s="34">
        <v>18</v>
      </c>
      <c r="L37" s="34">
        <v>18</v>
      </c>
      <c r="M37" s="209">
        <f t="shared" si="32"/>
        <v>100</v>
      </c>
      <c r="N37" s="35">
        <f>'MCC 2020-21 Lic Géo hypotez1'!N38</f>
        <v>15</v>
      </c>
      <c r="O37" s="35">
        <f>'MCC 2020-21 Lic Géo hypotez1'!P38</f>
        <v>15</v>
      </c>
      <c r="P37" s="35"/>
      <c r="Q37" s="36">
        <f>'MCC 2020-21 Lic Géo hypotez1'!S38</f>
        <v>0</v>
      </c>
      <c r="R37" s="197">
        <f t="shared" si="33"/>
        <v>37.5</v>
      </c>
      <c r="S37" s="37">
        <v>1.5</v>
      </c>
      <c r="T37" s="38">
        <v>1</v>
      </c>
      <c r="U37" s="38">
        <f t="shared" si="34"/>
        <v>15</v>
      </c>
      <c r="V37" s="40">
        <f t="shared" si="35"/>
        <v>22.5</v>
      </c>
      <c r="W37" s="41">
        <f t="shared" si="36"/>
        <v>22.5</v>
      </c>
      <c r="X37" s="38">
        <v>1</v>
      </c>
      <c r="Y37" s="39">
        <v>1</v>
      </c>
      <c r="Z37" s="35">
        <f t="shared" si="37"/>
        <v>15</v>
      </c>
      <c r="AA37" s="40">
        <f t="shared" si="38"/>
        <v>15</v>
      </c>
      <c r="AB37" s="40">
        <f t="shared" ref="AB37:AB49" si="39">AA37*M37%</f>
        <v>15</v>
      </c>
      <c r="AC37" s="38"/>
      <c r="AD37" s="39"/>
      <c r="AE37" s="38"/>
      <c r="AF37" s="43"/>
      <c r="AG37" s="43"/>
      <c r="AH37" s="44"/>
      <c r="AI37" s="39"/>
      <c r="AJ37" s="38"/>
      <c r="AK37" s="45"/>
      <c r="AL37" s="45"/>
    </row>
    <row r="38" spans="1:38" ht="25.5" customHeight="1" x14ac:dyDescent="0.25">
      <c r="A38" s="5" t="s">
        <v>44</v>
      </c>
      <c r="B38" s="6" t="str">
        <f>'MCC 2020-21 Lic Géo hypotez1'!C39</f>
        <v>L'Amérique du Nord face aux défis du développement durable</v>
      </c>
      <c r="C38" s="9" t="str">
        <f>'MCC 2020-21 Lic Géo hypotez1'!D39</f>
        <v>LOL5D30</v>
      </c>
      <c r="D38" s="213" t="s">
        <v>29</v>
      </c>
      <c r="E38" s="50"/>
      <c r="F38" s="31" t="s">
        <v>73</v>
      </c>
      <c r="G38" s="32"/>
      <c r="H38" s="33" t="s">
        <v>80</v>
      </c>
      <c r="I38" s="33" t="s">
        <v>80</v>
      </c>
      <c r="J38" s="33" t="s">
        <v>78</v>
      </c>
      <c r="K38" s="34">
        <v>23</v>
      </c>
      <c r="L38" s="34">
        <v>23</v>
      </c>
      <c r="M38" s="209">
        <f t="shared" si="32"/>
        <v>100</v>
      </c>
      <c r="N38" s="35">
        <f>'MCC 2020-21 Lic Géo hypotez1'!N39</f>
        <v>15</v>
      </c>
      <c r="O38" s="35">
        <f>'MCC 2020-21 Lic Géo hypotez1'!P39</f>
        <v>15</v>
      </c>
      <c r="P38" s="35"/>
      <c r="Q38" s="36">
        <f>'MCC 2020-21 Lic Géo hypotez1'!S39</f>
        <v>0</v>
      </c>
      <c r="R38" s="197">
        <f t="shared" si="33"/>
        <v>37.5</v>
      </c>
      <c r="S38" s="37">
        <v>1.5</v>
      </c>
      <c r="T38" s="38">
        <v>1</v>
      </c>
      <c r="U38" s="38">
        <f t="shared" si="34"/>
        <v>15</v>
      </c>
      <c r="V38" s="40">
        <f t="shared" si="35"/>
        <v>22.5</v>
      </c>
      <c r="W38" s="41">
        <f t="shared" si="36"/>
        <v>22.5</v>
      </c>
      <c r="X38" s="38">
        <v>1</v>
      </c>
      <c r="Y38" s="39">
        <v>1</v>
      </c>
      <c r="Z38" s="59">
        <f t="shared" si="37"/>
        <v>15</v>
      </c>
      <c r="AA38" s="40">
        <f t="shared" si="38"/>
        <v>15</v>
      </c>
      <c r="AB38" s="40">
        <f t="shared" si="39"/>
        <v>15</v>
      </c>
      <c r="AC38" s="38"/>
      <c r="AD38" s="39"/>
      <c r="AE38" s="38"/>
      <c r="AF38" s="43"/>
      <c r="AG38" s="43"/>
      <c r="AH38" s="44"/>
      <c r="AI38" s="39"/>
      <c r="AJ38" s="38"/>
      <c r="AK38" s="45"/>
      <c r="AL38" s="45"/>
    </row>
    <row r="39" spans="1:38" ht="23.25" customHeight="1" x14ac:dyDescent="0.25">
      <c r="A39" s="5" t="s">
        <v>87</v>
      </c>
      <c r="B39" s="6" t="e">
        <f>'MCC 2020-21 Lic Géo hypotez1'!#REF!</f>
        <v>#REF!</v>
      </c>
      <c r="C39" s="9" t="e">
        <f>'MCC 2020-21 Lic Géo hypotez1'!#REF!</f>
        <v>#REF!</v>
      </c>
      <c r="D39" s="213" t="s">
        <v>29</v>
      </c>
      <c r="E39" s="50" t="s">
        <v>71</v>
      </c>
      <c r="F39" s="31" t="s">
        <v>73</v>
      </c>
      <c r="G39" s="32"/>
      <c r="H39" s="35" t="s">
        <v>81</v>
      </c>
      <c r="I39" s="35" t="s">
        <v>81</v>
      </c>
      <c r="J39" s="35" t="s">
        <v>78</v>
      </c>
      <c r="K39" s="34">
        <v>22</v>
      </c>
      <c r="L39" s="34">
        <v>32</v>
      </c>
      <c r="M39" s="209">
        <f t="shared" si="32"/>
        <v>68.75</v>
      </c>
      <c r="N39" s="35" t="e">
        <f>'MCC 2020-21 Lic Géo hypotez1'!#REF!</f>
        <v>#REF!</v>
      </c>
      <c r="O39" s="35" t="e">
        <f>'MCC 2020-21 Lic Géo hypotez1'!#REF!</f>
        <v>#REF!</v>
      </c>
      <c r="P39" s="35"/>
      <c r="Q39" s="36" t="e">
        <f>'MCC 2020-21 Lic Géo hypotez1'!#REF!</f>
        <v>#REF!</v>
      </c>
      <c r="R39" s="197" t="e">
        <f t="shared" si="33"/>
        <v>#REF!</v>
      </c>
      <c r="S39" s="37">
        <v>1.5</v>
      </c>
      <c r="T39" s="38">
        <v>1</v>
      </c>
      <c r="U39" s="38" t="e">
        <f t="shared" si="34"/>
        <v>#REF!</v>
      </c>
      <c r="V39" s="40" t="e">
        <f t="shared" si="35"/>
        <v>#REF!</v>
      </c>
      <c r="W39" s="41" t="e">
        <f t="shared" si="36"/>
        <v>#REF!</v>
      </c>
      <c r="X39" s="38">
        <v>1</v>
      </c>
      <c r="Y39" s="39">
        <v>1</v>
      </c>
      <c r="Z39" s="59" t="e">
        <f t="shared" ref="Z39" si="40">SUM(O39)</f>
        <v>#REF!</v>
      </c>
      <c r="AA39" s="40" t="e">
        <f t="shared" ref="AA39" si="41">Y39*Z39</f>
        <v>#REF!</v>
      </c>
      <c r="AB39" s="40" t="e">
        <f t="shared" ref="AB39" si="42">AA39*M39%</f>
        <v>#REF!</v>
      </c>
      <c r="AC39" s="38"/>
      <c r="AD39" s="39"/>
      <c r="AE39" s="38"/>
      <c r="AF39" s="43"/>
      <c r="AG39" s="43"/>
      <c r="AH39" s="44"/>
      <c r="AI39" s="39"/>
      <c r="AJ39" s="38"/>
      <c r="AK39" s="45"/>
      <c r="AL39" s="45"/>
    </row>
    <row r="40" spans="1:38" ht="23.25" customHeight="1" x14ac:dyDescent="0.25">
      <c r="A40" s="5" t="s">
        <v>87</v>
      </c>
      <c r="B40" s="6" t="e">
        <f>'MCC 2020-21 Lic Géo hypotez1'!#REF!</f>
        <v>#REF!</v>
      </c>
      <c r="C40" s="9" t="e">
        <f>'MCC 2020-21 Lic Géo hypotez1'!#REF!</f>
        <v>#REF!</v>
      </c>
      <c r="D40" s="213" t="s">
        <v>29</v>
      </c>
      <c r="E40" s="50" t="s">
        <v>71</v>
      </c>
      <c r="F40" s="31" t="s">
        <v>73</v>
      </c>
      <c r="G40" s="32"/>
      <c r="H40" s="35" t="s">
        <v>81</v>
      </c>
      <c r="I40" s="35" t="s">
        <v>81</v>
      </c>
      <c r="J40" s="35" t="s">
        <v>78</v>
      </c>
      <c r="K40" s="34">
        <v>22</v>
      </c>
      <c r="L40" s="34">
        <v>22</v>
      </c>
      <c r="M40" s="209">
        <f t="shared" ref="M40" si="43">(K40/L40)*100</f>
        <v>100</v>
      </c>
      <c r="N40" s="35" t="e">
        <f>'MCC 2020-21 Lic Géo hypotez1'!#REF!</f>
        <v>#REF!</v>
      </c>
      <c r="O40" s="35" t="e">
        <f>'MCC 2020-21 Lic Géo hypotez1'!#REF!</f>
        <v>#REF!</v>
      </c>
      <c r="P40" s="35"/>
      <c r="Q40" s="36" t="e">
        <f>'MCC 2020-21 Lic Géo hypotez1'!#REF!</f>
        <v>#REF!</v>
      </c>
      <c r="R40" s="197" t="e">
        <f t="shared" ref="R40" si="44">W40+AB40+AG40+AL40</f>
        <v>#REF!</v>
      </c>
      <c r="S40" s="37">
        <v>1.5</v>
      </c>
      <c r="T40" s="38">
        <v>1</v>
      </c>
      <c r="U40" s="38" t="e">
        <f t="shared" ref="U40" si="45">SUM(N40)</f>
        <v>#REF!</v>
      </c>
      <c r="V40" s="40" t="e">
        <f t="shared" ref="V40" si="46">U40*S40</f>
        <v>#REF!</v>
      </c>
      <c r="W40" s="41" t="e">
        <f t="shared" ref="W40" si="47">V40*M40%</f>
        <v>#REF!</v>
      </c>
      <c r="X40" s="38">
        <v>1</v>
      </c>
      <c r="Y40" s="39">
        <v>1</v>
      </c>
      <c r="Z40" s="59" t="e">
        <f t="shared" ref="Z40" si="48">SUM(O40)</f>
        <v>#REF!</v>
      </c>
      <c r="AA40" s="40" t="e">
        <f t="shared" ref="AA40" si="49">Y40*Z40</f>
        <v>#REF!</v>
      </c>
      <c r="AB40" s="40" t="e">
        <f t="shared" ref="AB40" si="50">AA40*M40%</f>
        <v>#REF!</v>
      </c>
      <c r="AC40" s="38"/>
      <c r="AD40" s="39"/>
      <c r="AE40" s="38"/>
      <c r="AF40" s="43"/>
      <c r="AG40" s="43"/>
      <c r="AH40" s="44"/>
      <c r="AI40" s="39"/>
      <c r="AJ40" s="38"/>
      <c r="AK40" s="45"/>
      <c r="AL40" s="45"/>
    </row>
    <row r="41" spans="1:38" ht="23.25" customHeight="1" x14ac:dyDescent="0.25">
      <c r="A41" s="158" t="s">
        <v>50</v>
      </c>
      <c r="B41" s="6" t="str">
        <f>'MCC 2020-21 Lic Géo hypotez1'!C41</f>
        <v>Traitement statistique et graphique des données (salle informatique)</v>
      </c>
      <c r="C41" s="159" t="str">
        <f>'MCC 2020-21 Lic Géo hypotez1'!D41</f>
        <v>LOL4D40</v>
      </c>
      <c r="D41" s="31" t="s">
        <v>29</v>
      </c>
      <c r="E41" s="31"/>
      <c r="F41" s="31" t="s">
        <v>73</v>
      </c>
      <c r="G41" s="32"/>
      <c r="H41" s="33" t="s">
        <v>77</v>
      </c>
      <c r="I41" s="33" t="s">
        <v>77</v>
      </c>
      <c r="J41" s="35"/>
      <c r="K41" s="34">
        <v>23</v>
      </c>
      <c r="L41" s="34">
        <v>23</v>
      </c>
      <c r="M41" s="209">
        <f t="shared" si="32"/>
        <v>100</v>
      </c>
      <c r="N41" s="35">
        <f>'MCC 2020-21 Lic Géo hypotez1'!N41</f>
        <v>0</v>
      </c>
      <c r="O41" s="35">
        <f>'MCC 2020-21 Lic Géo hypotez1'!P41</f>
        <v>24</v>
      </c>
      <c r="P41" s="35"/>
      <c r="Q41" s="36">
        <f>'MCC 2020-21 Lic Géo hypotez1'!S41</f>
        <v>0</v>
      </c>
      <c r="R41" s="197">
        <f t="shared" si="33"/>
        <v>24</v>
      </c>
      <c r="S41" s="37">
        <v>1.5</v>
      </c>
      <c r="T41" s="38">
        <v>1</v>
      </c>
      <c r="U41" s="38">
        <f t="shared" si="34"/>
        <v>0</v>
      </c>
      <c r="V41" s="40">
        <f t="shared" si="35"/>
        <v>0</v>
      </c>
      <c r="W41" s="41">
        <f t="shared" si="36"/>
        <v>0</v>
      </c>
      <c r="X41" s="38">
        <v>1</v>
      </c>
      <c r="Y41" s="39">
        <v>1</v>
      </c>
      <c r="Z41" s="35">
        <f t="shared" si="37"/>
        <v>24</v>
      </c>
      <c r="AA41" s="40">
        <f t="shared" si="38"/>
        <v>24</v>
      </c>
      <c r="AB41" s="40">
        <f t="shared" si="39"/>
        <v>24</v>
      </c>
      <c r="AC41" s="38"/>
      <c r="AD41" s="39"/>
      <c r="AE41" s="38"/>
      <c r="AF41" s="43"/>
      <c r="AG41" s="43"/>
      <c r="AH41" s="44"/>
      <c r="AI41" s="39"/>
      <c r="AJ41" s="38"/>
      <c r="AK41" s="45"/>
      <c r="AL41" s="45"/>
    </row>
    <row r="42" spans="1:38" ht="23.25" customHeight="1" x14ac:dyDescent="0.25">
      <c r="A42" s="5" t="s">
        <v>53</v>
      </c>
      <c r="B42" s="6" t="str">
        <f>'MCC 2020-21 Lic Géo hypotez1'!C46</f>
        <v>Choix UEOI LLSH  S3: Unité d'Enseignement d'Ouverture Intégrée S3</v>
      </c>
      <c r="C42" s="9"/>
      <c r="D42" s="31" t="s">
        <v>29</v>
      </c>
      <c r="E42" s="31" t="s">
        <v>74</v>
      </c>
      <c r="F42" s="31" t="s">
        <v>72</v>
      </c>
      <c r="G42" s="32"/>
      <c r="H42" s="33" t="s">
        <v>81</v>
      </c>
      <c r="I42" s="33" t="s">
        <v>81</v>
      </c>
      <c r="J42" s="35"/>
      <c r="K42" s="34">
        <v>23</v>
      </c>
      <c r="L42" s="34">
        <v>23</v>
      </c>
      <c r="M42" s="209">
        <f t="shared" si="32"/>
        <v>100</v>
      </c>
      <c r="N42" s="35">
        <f>'MCC 2020-21 Lic Géo hypotez1'!N46</f>
        <v>15</v>
      </c>
      <c r="O42" s="35">
        <f>'MCC 2020-21 Lic Géo hypotez1'!P46</f>
        <v>0</v>
      </c>
      <c r="P42" s="35"/>
      <c r="Q42" s="36">
        <f>'MCC 2020-21 Lic Géo hypotez1'!S46</f>
        <v>0</v>
      </c>
      <c r="R42" s="197">
        <f t="shared" si="33"/>
        <v>22.5</v>
      </c>
      <c r="S42" s="37">
        <v>1.5</v>
      </c>
      <c r="T42" s="38">
        <v>1</v>
      </c>
      <c r="U42" s="38">
        <f t="shared" si="34"/>
        <v>15</v>
      </c>
      <c r="V42" s="40">
        <f t="shared" si="35"/>
        <v>22.5</v>
      </c>
      <c r="W42" s="41">
        <f t="shared" si="36"/>
        <v>22.5</v>
      </c>
      <c r="X42" s="38"/>
      <c r="Y42" s="39"/>
      <c r="Z42" s="35"/>
      <c r="AA42" s="40"/>
      <c r="AB42" s="40"/>
      <c r="AC42" s="38"/>
      <c r="AD42" s="39"/>
      <c r="AE42" s="38"/>
      <c r="AF42" s="43"/>
      <c r="AG42" s="43"/>
      <c r="AH42" s="44"/>
      <c r="AI42" s="39"/>
      <c r="AJ42" s="38"/>
      <c r="AK42" s="45"/>
      <c r="AL42" s="45"/>
    </row>
    <row r="43" spans="1:38" ht="23.25" customHeight="1" x14ac:dyDescent="0.25">
      <c r="A43" s="199" t="s">
        <v>56</v>
      </c>
      <c r="B43" s="200" t="str">
        <f>'MCC 2020-21 Lic Géo hypotez1'!C42</f>
        <v>Choix langue vivante S3</v>
      </c>
      <c r="C43" s="201"/>
      <c r="D43" s="217"/>
      <c r="E43" s="218"/>
      <c r="F43" s="217"/>
      <c r="G43" s="169"/>
      <c r="H43" s="219"/>
      <c r="I43" s="219"/>
      <c r="J43" s="203"/>
      <c r="K43" s="202"/>
      <c r="L43" s="202"/>
      <c r="M43" s="172"/>
      <c r="N43" s="203"/>
      <c r="O43" s="203"/>
      <c r="P43" s="203"/>
      <c r="Q43" s="204"/>
      <c r="R43" s="220"/>
      <c r="S43" s="176"/>
      <c r="T43" s="177"/>
      <c r="U43" s="177"/>
      <c r="V43" s="178"/>
      <c r="W43" s="179"/>
      <c r="X43" s="177"/>
      <c r="Y43" s="180"/>
      <c r="Z43" s="203"/>
      <c r="AA43" s="178"/>
      <c r="AB43" s="178"/>
      <c r="AC43" s="177"/>
      <c r="AD43" s="180"/>
      <c r="AE43" s="177"/>
      <c r="AF43" s="181"/>
      <c r="AG43" s="181"/>
      <c r="AH43" s="182"/>
      <c r="AI43" s="180"/>
      <c r="AJ43" s="177"/>
      <c r="AK43" s="184"/>
      <c r="AL43" s="184"/>
    </row>
    <row r="44" spans="1:38" ht="23.25" customHeight="1" x14ac:dyDescent="0.25">
      <c r="A44" s="5" t="s">
        <v>96</v>
      </c>
      <c r="B44" s="6" t="str">
        <f>'MCC 2020-21 Lic Géo hypotez1'!C43</f>
        <v>Allemand S3</v>
      </c>
      <c r="C44" s="9" t="str">
        <f>'MCC 2020-21 Lic Géo hypotez1'!D43</f>
        <v>LOL3B6A
LOL3C6A
LOL3D6A
LOL3DH41
LOL3E3A
LOL3G8A
LOL3H5A</v>
      </c>
      <c r="D44" s="31" t="s">
        <v>101</v>
      </c>
      <c r="E44" s="31" t="s">
        <v>74</v>
      </c>
      <c r="F44" s="31" t="s">
        <v>72</v>
      </c>
      <c r="G44" s="32"/>
      <c r="H44" s="33" t="s">
        <v>81</v>
      </c>
      <c r="I44" s="33" t="s">
        <v>81</v>
      </c>
      <c r="J44" s="35"/>
      <c r="K44" s="34">
        <v>1</v>
      </c>
      <c r="L44" s="34">
        <v>100</v>
      </c>
      <c r="M44" s="209">
        <f t="shared" si="32"/>
        <v>1</v>
      </c>
      <c r="N44" s="35">
        <f>'MCC 2020-21 Lic Géo hypotez1'!N43</f>
        <v>0</v>
      </c>
      <c r="O44" s="35">
        <f>'MCC 2020-21 Lic Géo hypotez1'!P43</f>
        <v>18</v>
      </c>
      <c r="P44" s="35"/>
      <c r="Q44" s="36">
        <f>'MCC 2020-21 Lic Géo hypotez1'!S43</f>
        <v>0</v>
      </c>
      <c r="R44" s="197">
        <f t="shared" si="33"/>
        <v>0.72</v>
      </c>
      <c r="S44" s="37"/>
      <c r="T44" s="38"/>
      <c r="U44" s="38"/>
      <c r="V44" s="40"/>
      <c r="W44" s="41"/>
      <c r="X44" s="38">
        <v>1</v>
      </c>
      <c r="Y44" s="39">
        <v>4</v>
      </c>
      <c r="Z44" s="35">
        <f t="shared" si="37"/>
        <v>18</v>
      </c>
      <c r="AA44" s="40">
        <f t="shared" si="38"/>
        <v>72</v>
      </c>
      <c r="AB44" s="40">
        <f t="shared" si="39"/>
        <v>0.72</v>
      </c>
      <c r="AC44" s="38"/>
      <c r="AD44" s="39"/>
      <c r="AE44" s="38"/>
      <c r="AF44" s="43"/>
      <c r="AG44" s="43"/>
      <c r="AH44" s="44"/>
      <c r="AI44" s="39"/>
      <c r="AJ44" s="38"/>
      <c r="AK44" s="45"/>
      <c r="AL44" s="45"/>
    </row>
    <row r="45" spans="1:38" ht="23.25" customHeight="1" x14ac:dyDescent="0.25">
      <c r="A45" s="5" t="s">
        <v>98</v>
      </c>
      <c r="B45" s="8" t="str">
        <f>'MCC 2020-21 Lic Géo hypotez1'!C44</f>
        <v>Anglais S3</v>
      </c>
      <c r="C45" s="9" t="str">
        <f>'MCC 2020-21 Lic Géo hypotez1'!D44</f>
        <v>LOL3C6B
LOL3D6B
LOL3DH40
LOL3E3B
LOL3G8B
LOL3H5B</v>
      </c>
      <c r="D45" s="31" t="s">
        <v>101</v>
      </c>
      <c r="E45" s="31" t="s">
        <v>74</v>
      </c>
      <c r="F45" s="31" t="s">
        <v>72</v>
      </c>
      <c r="G45" s="32"/>
      <c r="H45" s="33" t="s">
        <v>81</v>
      </c>
      <c r="I45" s="33" t="s">
        <v>81</v>
      </c>
      <c r="J45" s="35"/>
      <c r="K45" s="34">
        <v>20</v>
      </c>
      <c r="L45" s="34">
        <v>20</v>
      </c>
      <c r="M45" s="209">
        <f t="shared" si="32"/>
        <v>100</v>
      </c>
      <c r="N45" s="35">
        <f>'MCC 2020-21 Lic Géo hypotez1'!N44</f>
        <v>0</v>
      </c>
      <c r="O45" s="35">
        <f>'MCC 2020-21 Lic Géo hypotez1'!P44</f>
        <v>18</v>
      </c>
      <c r="P45" s="35"/>
      <c r="Q45" s="36">
        <f>'MCC 2020-21 Lic Géo hypotez1'!S44</f>
        <v>0</v>
      </c>
      <c r="R45" s="197">
        <f t="shared" si="33"/>
        <v>18</v>
      </c>
      <c r="S45" s="37"/>
      <c r="T45" s="38"/>
      <c r="U45" s="38"/>
      <c r="V45" s="40"/>
      <c r="W45" s="41"/>
      <c r="X45" s="38">
        <v>1</v>
      </c>
      <c r="Y45" s="39">
        <v>1</v>
      </c>
      <c r="Z45" s="35">
        <f t="shared" si="37"/>
        <v>18</v>
      </c>
      <c r="AA45" s="40">
        <f t="shared" si="38"/>
        <v>18</v>
      </c>
      <c r="AB45" s="40">
        <f t="shared" si="39"/>
        <v>18</v>
      </c>
      <c r="AC45" s="38"/>
      <c r="AD45" s="39"/>
      <c r="AE45" s="38"/>
      <c r="AF45" s="43"/>
      <c r="AG45" s="43"/>
      <c r="AH45" s="44"/>
      <c r="AI45" s="39"/>
      <c r="AJ45" s="38"/>
      <c r="AK45" s="45"/>
      <c r="AL45" s="45"/>
    </row>
    <row r="46" spans="1:38" ht="23.25" customHeight="1" x14ac:dyDescent="0.25">
      <c r="A46" s="5" t="s">
        <v>99</v>
      </c>
      <c r="B46" s="8" t="str">
        <f>'MCC 2020-21 Lic Géo hypotez1'!C45</f>
        <v>Espagnol S3</v>
      </c>
      <c r="C46" s="9" t="str">
        <f>'MCC 2020-21 Lic Géo hypotez1'!D45</f>
        <v>LOL3B6B
LOL3D6C
LOL3DH42
LOL3E3C
LOL3G8C
LOL3H5C</v>
      </c>
      <c r="D46" s="31" t="s">
        <v>101</v>
      </c>
      <c r="E46" s="50" t="s">
        <v>74</v>
      </c>
      <c r="F46" s="31" t="s">
        <v>72</v>
      </c>
      <c r="G46" s="32"/>
      <c r="H46" s="35" t="s">
        <v>81</v>
      </c>
      <c r="I46" s="35" t="s">
        <v>81</v>
      </c>
      <c r="J46" s="35"/>
      <c r="K46" s="207">
        <v>4</v>
      </c>
      <c r="L46" s="207">
        <v>14</v>
      </c>
      <c r="M46" s="209">
        <f t="shared" si="32"/>
        <v>28.571428571428569</v>
      </c>
      <c r="N46" s="35">
        <f>'MCC 2020-21 Lic Géo hypotez1'!N45</f>
        <v>0</v>
      </c>
      <c r="O46" s="35">
        <f>'MCC 2020-21 Lic Géo hypotez1'!P45</f>
        <v>18</v>
      </c>
      <c r="P46" s="35"/>
      <c r="Q46" s="36">
        <f>'MCC 2020-21 Lic Géo hypotez1'!S45</f>
        <v>0</v>
      </c>
      <c r="R46" s="197">
        <f t="shared" si="33"/>
        <v>5.1428571428571423</v>
      </c>
      <c r="S46" s="37"/>
      <c r="T46" s="38"/>
      <c r="U46" s="38"/>
      <c r="V46" s="40"/>
      <c r="W46" s="41"/>
      <c r="X46" s="38">
        <v>1</v>
      </c>
      <c r="Y46" s="39">
        <v>1</v>
      </c>
      <c r="Z46" s="59">
        <f t="shared" si="37"/>
        <v>18</v>
      </c>
      <c r="AA46" s="40">
        <f t="shared" si="38"/>
        <v>18</v>
      </c>
      <c r="AB46" s="40">
        <f t="shared" si="39"/>
        <v>5.1428571428571423</v>
      </c>
      <c r="AC46" s="38"/>
      <c r="AD46" s="39"/>
      <c r="AE46" s="38"/>
      <c r="AF46" s="43"/>
      <c r="AG46" s="43"/>
      <c r="AH46" s="44"/>
      <c r="AI46" s="39"/>
      <c r="AJ46" s="38"/>
      <c r="AK46" s="45"/>
      <c r="AL46" s="45"/>
    </row>
    <row r="47" spans="1:38" ht="27.75" customHeight="1" x14ac:dyDescent="0.25">
      <c r="A47" s="52"/>
      <c r="B47" s="114" t="str">
        <f>'MCC 2020-21 Lic Géo hypotez1'!C47</f>
        <v>Parcours Aménagement - Environnement</v>
      </c>
      <c r="C47" s="14"/>
      <c r="D47" s="12"/>
      <c r="E47" s="12"/>
      <c r="F47" s="12" t="s">
        <v>73</v>
      </c>
      <c r="G47" s="16"/>
      <c r="H47" s="14"/>
      <c r="I47" s="14"/>
      <c r="J47" s="14"/>
      <c r="K47" s="52">
        <v>25</v>
      </c>
      <c r="L47" s="52"/>
      <c r="M47" s="52"/>
      <c r="N47" s="14"/>
      <c r="O47" s="14"/>
      <c r="P47" s="14"/>
      <c r="Q47" s="17"/>
      <c r="R47" s="18"/>
      <c r="S47" s="27"/>
      <c r="T47" s="53"/>
      <c r="U47" s="53"/>
      <c r="V47" s="54"/>
      <c r="W47" s="54"/>
      <c r="X47" s="53"/>
      <c r="Y47" s="55"/>
      <c r="Z47" s="53"/>
      <c r="AA47" s="54"/>
      <c r="AB47" s="54"/>
      <c r="AC47" s="53"/>
      <c r="AD47" s="55"/>
      <c r="AE47" s="53"/>
      <c r="AF47" s="53"/>
      <c r="AG47" s="53"/>
      <c r="AH47" s="53"/>
      <c r="AI47" s="55"/>
      <c r="AJ47" s="53"/>
      <c r="AK47" s="54"/>
      <c r="AL47" s="54"/>
    </row>
    <row r="48" spans="1:38" ht="23.25" customHeight="1" x14ac:dyDescent="0.25">
      <c r="A48" s="5" t="s">
        <v>61</v>
      </c>
      <c r="B48" s="6" t="str">
        <f>'MCC 2020-21 Lic Géo hypotez1'!C48</f>
        <v>Formes et processus d'érosion</v>
      </c>
      <c r="C48" s="9" t="str">
        <f>'MCC 2020-21 Lic Géo hypotez1'!D48</f>
        <v>LOL3D20</v>
      </c>
      <c r="D48" s="31" t="s">
        <v>116</v>
      </c>
      <c r="E48" s="31"/>
      <c r="F48" s="31" t="s">
        <v>73</v>
      </c>
      <c r="G48" s="32"/>
      <c r="H48" s="33" t="s">
        <v>80</v>
      </c>
      <c r="I48" s="33" t="s">
        <v>80</v>
      </c>
      <c r="J48" s="35" t="s">
        <v>78</v>
      </c>
      <c r="K48" s="34">
        <v>25</v>
      </c>
      <c r="L48" s="34">
        <v>25</v>
      </c>
      <c r="M48" s="209">
        <f t="shared" si="32"/>
        <v>100</v>
      </c>
      <c r="N48" s="35">
        <f>'MCC 2020-21 Lic Géo hypotez1'!N48</f>
        <v>15</v>
      </c>
      <c r="O48" s="35">
        <f>'MCC 2020-21 Lic Géo hypotez1'!P48</f>
        <v>15</v>
      </c>
      <c r="P48" s="35"/>
      <c r="Q48" s="36">
        <f>'MCC 2020-21 Lic Géo hypotez1'!S48</f>
        <v>0</v>
      </c>
      <c r="R48" s="197">
        <f t="shared" si="33"/>
        <v>37.5</v>
      </c>
      <c r="S48" s="37">
        <v>1.5</v>
      </c>
      <c r="T48" s="38">
        <v>1</v>
      </c>
      <c r="U48" s="38">
        <f t="shared" ref="U48" si="51">SUM(N48)</f>
        <v>15</v>
      </c>
      <c r="V48" s="40">
        <f t="shared" si="35"/>
        <v>22.5</v>
      </c>
      <c r="W48" s="41">
        <f t="shared" ref="W48:W51" si="52">V48*M48%</f>
        <v>22.5</v>
      </c>
      <c r="X48" s="38">
        <v>1</v>
      </c>
      <c r="Y48" s="39">
        <v>1</v>
      </c>
      <c r="Z48" s="38">
        <f t="shared" si="37"/>
        <v>15</v>
      </c>
      <c r="AA48" s="40">
        <f t="shared" ref="AA48:AA49" si="53">Y48*Z48</f>
        <v>15</v>
      </c>
      <c r="AB48" s="40">
        <f t="shared" si="39"/>
        <v>15</v>
      </c>
      <c r="AC48" s="38"/>
      <c r="AD48" s="39"/>
      <c r="AE48" s="38"/>
      <c r="AF48" s="43"/>
      <c r="AG48" s="43"/>
      <c r="AH48" s="44"/>
      <c r="AI48" s="39"/>
      <c r="AJ48" s="38"/>
      <c r="AK48" s="45"/>
      <c r="AL48" s="45"/>
    </row>
    <row r="49" spans="1:38" ht="23.25" customHeight="1" x14ac:dyDescent="0.25">
      <c r="A49" s="5" t="s">
        <v>108</v>
      </c>
      <c r="B49" s="6" t="str">
        <f>'MCC 2020-21 Lic Géo hypotez1'!C49</f>
        <v>Les métiers de l'aménagement et de l'environnement</v>
      </c>
      <c r="C49" s="7" t="str">
        <f>'MCC 2020-21 Lic Géo hypotez1'!D49</f>
        <v>LOL2D80</v>
      </c>
      <c r="D49" s="31" t="s">
        <v>116</v>
      </c>
      <c r="E49" s="31"/>
      <c r="F49" s="31" t="s">
        <v>73</v>
      </c>
      <c r="G49" s="32"/>
      <c r="H49" s="33" t="s">
        <v>77</v>
      </c>
      <c r="I49" s="33" t="s">
        <v>77</v>
      </c>
      <c r="J49" s="35" t="s">
        <v>78</v>
      </c>
      <c r="K49" s="34">
        <v>25</v>
      </c>
      <c r="L49" s="34">
        <v>25</v>
      </c>
      <c r="M49" s="209">
        <f t="shared" si="32"/>
        <v>100</v>
      </c>
      <c r="N49" s="35">
        <f>'MCC 2020-21 Lic Géo hypotez1'!N49</f>
        <v>0</v>
      </c>
      <c r="O49" s="35">
        <f>'MCC 2020-21 Lic Géo hypotez1'!P49</f>
        <v>20</v>
      </c>
      <c r="P49" s="35"/>
      <c r="Q49" s="36">
        <f>'MCC 2020-21 Lic Géo hypotez1'!S49</f>
        <v>0</v>
      </c>
      <c r="R49" s="197">
        <f t="shared" si="33"/>
        <v>20</v>
      </c>
      <c r="S49" s="37"/>
      <c r="T49" s="38"/>
      <c r="U49" s="38"/>
      <c r="V49" s="40"/>
      <c r="W49" s="41"/>
      <c r="X49" s="38">
        <v>1</v>
      </c>
      <c r="Y49" s="39">
        <v>1</v>
      </c>
      <c r="Z49" s="38">
        <f t="shared" si="37"/>
        <v>20</v>
      </c>
      <c r="AA49" s="40">
        <f t="shared" si="53"/>
        <v>20</v>
      </c>
      <c r="AB49" s="40">
        <f t="shared" si="39"/>
        <v>20</v>
      </c>
      <c r="AC49" s="38"/>
      <c r="AD49" s="39"/>
      <c r="AE49" s="38"/>
      <c r="AF49" s="43"/>
      <c r="AG49" s="43"/>
      <c r="AH49" s="44"/>
      <c r="AI49" s="39"/>
      <c r="AJ49" s="38"/>
      <c r="AK49" s="45"/>
      <c r="AL49" s="45"/>
    </row>
    <row r="50" spans="1:38" ht="23.25" customHeight="1" x14ac:dyDescent="0.25">
      <c r="A50" s="52"/>
      <c r="B50" s="114" t="str">
        <f>'MCC 2020-21 Lic Géo hypotez1'!C50</f>
        <v>Parcours MEEF Métiers de l'enseignement et de la formation</v>
      </c>
      <c r="C50" s="14"/>
      <c r="D50" s="12"/>
      <c r="E50" s="12" t="s">
        <v>71</v>
      </c>
      <c r="F50" s="12" t="s">
        <v>72</v>
      </c>
      <c r="G50" s="16"/>
      <c r="H50" s="14"/>
      <c r="I50" s="14"/>
      <c r="J50" s="14"/>
      <c r="K50" s="52">
        <v>5</v>
      </c>
      <c r="L50" s="52"/>
      <c r="M50" s="240"/>
      <c r="N50" s="14"/>
      <c r="O50" s="14"/>
      <c r="P50" s="14"/>
      <c r="Q50" s="17"/>
      <c r="R50" s="18"/>
      <c r="S50" s="27"/>
      <c r="T50" s="115"/>
      <c r="U50" s="53"/>
      <c r="V50" s="54"/>
      <c r="W50" s="54"/>
      <c r="X50" s="53"/>
      <c r="Y50" s="55"/>
      <c r="Z50" s="53"/>
      <c r="AA50" s="54"/>
      <c r="AB50" s="54"/>
      <c r="AC50" s="53"/>
      <c r="AD50" s="55"/>
      <c r="AE50" s="53"/>
      <c r="AF50" s="53"/>
      <c r="AG50" s="53"/>
      <c r="AH50" s="53"/>
      <c r="AI50" s="55"/>
      <c r="AJ50" s="53"/>
      <c r="AK50" s="54"/>
      <c r="AL50" s="54"/>
    </row>
    <row r="51" spans="1:38" ht="35.25" customHeight="1" x14ac:dyDescent="0.25">
      <c r="A51" s="5" t="s">
        <v>64</v>
      </c>
      <c r="B51" s="6" t="str">
        <f>'MCC 2020-21 Lic Géo hypotez1'!C51</f>
        <v>Histoire ancienne : fondements institutionnels et socio-culturels (CM)</v>
      </c>
      <c r="C51" s="162" t="str">
        <f>'MCC 2020-21 Lic Géo hypotez1'!D51</f>
        <v>LOL3D7C</v>
      </c>
      <c r="D51" s="31" t="s">
        <v>116</v>
      </c>
      <c r="E51" s="31" t="s">
        <v>71</v>
      </c>
      <c r="F51" s="31" t="s">
        <v>72</v>
      </c>
      <c r="G51" s="32"/>
      <c r="H51" s="33" t="s">
        <v>80</v>
      </c>
      <c r="I51" s="33" t="s">
        <v>80</v>
      </c>
      <c r="J51" s="35" t="s">
        <v>79</v>
      </c>
      <c r="K51" s="34">
        <v>5</v>
      </c>
      <c r="L51" s="34">
        <v>90</v>
      </c>
      <c r="M51" s="209">
        <f t="shared" si="32"/>
        <v>5.5555555555555554</v>
      </c>
      <c r="N51" s="35">
        <f>'MCC 2020-21 Lic Géo hypotez1'!N51</f>
        <v>24</v>
      </c>
      <c r="O51" s="35">
        <f>'MCC 2020-21 Lic Géo hypotez1'!P51</f>
        <v>0</v>
      </c>
      <c r="P51" s="35"/>
      <c r="Q51" s="36">
        <f>'MCC 2020-21 Lic Géo hypotez1'!S51</f>
        <v>0</v>
      </c>
      <c r="R51" s="197">
        <f t="shared" si="33"/>
        <v>2</v>
      </c>
      <c r="S51" s="37">
        <v>1.5</v>
      </c>
      <c r="T51" s="38">
        <v>1</v>
      </c>
      <c r="U51" s="38">
        <f t="shared" ref="U51:U86" si="54">SUM(N51)</f>
        <v>24</v>
      </c>
      <c r="V51" s="40">
        <f t="shared" si="35"/>
        <v>36</v>
      </c>
      <c r="W51" s="41">
        <f t="shared" si="52"/>
        <v>2</v>
      </c>
      <c r="X51" s="38"/>
      <c r="Y51" s="39"/>
      <c r="Z51" s="38"/>
      <c r="AA51" s="40"/>
      <c r="AB51" s="40"/>
      <c r="AC51" s="38"/>
      <c r="AD51" s="39"/>
      <c r="AE51" s="38"/>
      <c r="AF51" s="43"/>
      <c r="AG51" s="43"/>
      <c r="AH51" s="44"/>
      <c r="AI51" s="39"/>
      <c r="AJ51" s="38"/>
      <c r="AK51" s="45"/>
      <c r="AL51" s="45"/>
    </row>
    <row r="52" spans="1:38" ht="23.25" customHeight="1" x14ac:dyDescent="0.25">
      <c r="A52" s="160" t="s">
        <v>110</v>
      </c>
      <c r="B52" s="161" t="str">
        <f>'MCC 2020-21 Lic Géo hypotez1'!C52</f>
        <v>Connaissance des institutions éducatives</v>
      </c>
      <c r="C52" s="224" t="str">
        <f>'MCC 2020-21 Lic Géo hypotez1'!D52</f>
        <v>LOL3D7B
LOL3E7D
LOL3H7C</v>
      </c>
      <c r="D52" s="225" t="s">
        <v>116</v>
      </c>
      <c r="E52" s="226" t="s">
        <v>71</v>
      </c>
      <c r="F52" s="225" t="s">
        <v>72</v>
      </c>
      <c r="G52" s="227"/>
      <c r="H52" s="228" t="s">
        <v>77</v>
      </c>
      <c r="I52" s="228" t="s">
        <v>77</v>
      </c>
      <c r="J52" s="228"/>
      <c r="K52" s="192">
        <v>5</v>
      </c>
      <c r="L52" s="192">
        <v>152</v>
      </c>
      <c r="M52" s="216">
        <f t="shared" si="32"/>
        <v>3.2894736842105261</v>
      </c>
      <c r="N52" s="193">
        <f>'MCC 2020-21 Lic Géo hypotez1'!N52</f>
        <v>20</v>
      </c>
      <c r="O52" s="193">
        <f>'MCC 2020-21 Lic Géo hypotez1'!P52</f>
        <v>0</v>
      </c>
      <c r="P52" s="193"/>
      <c r="Q52" s="194">
        <f>'MCC 2020-21 Lic Géo hypotez1'!S52</f>
        <v>0</v>
      </c>
      <c r="R52" s="197">
        <f t="shared" si="33"/>
        <v>0.98684210526315785</v>
      </c>
      <c r="S52" s="37">
        <v>1.5</v>
      </c>
      <c r="T52" s="38">
        <v>1</v>
      </c>
      <c r="U52" s="38">
        <f t="shared" ref="U52" si="55">SUM(N52)</f>
        <v>20</v>
      </c>
      <c r="V52" s="40">
        <f t="shared" ref="V52" si="56">U52*S52</f>
        <v>30</v>
      </c>
      <c r="W52" s="41">
        <f t="shared" ref="W52" si="57">V52*M52%</f>
        <v>0.98684210526315785</v>
      </c>
      <c r="X52" s="38">
        <v>1</v>
      </c>
      <c r="Y52" s="39">
        <v>4</v>
      </c>
      <c r="Z52" s="38">
        <f t="shared" si="37"/>
        <v>0</v>
      </c>
      <c r="AA52" s="40">
        <f t="shared" ref="AA52" si="58">Y52*Z52</f>
        <v>0</v>
      </c>
      <c r="AB52" s="40">
        <f t="shared" ref="AB52" si="59">AA52*M52%</f>
        <v>0</v>
      </c>
      <c r="AC52" s="38"/>
      <c r="AD52" s="39"/>
      <c r="AE52" s="38"/>
      <c r="AF52" s="43"/>
      <c r="AG52" s="43"/>
      <c r="AH52" s="44"/>
      <c r="AI52" s="39"/>
      <c r="AJ52" s="38"/>
      <c r="AK52" s="45"/>
      <c r="AL52" s="45"/>
    </row>
    <row r="53" spans="1:38" ht="23.25" customHeight="1" x14ac:dyDescent="0.25">
      <c r="A53" s="230"/>
      <c r="B53" s="973" t="s">
        <v>132</v>
      </c>
      <c r="C53" s="974"/>
      <c r="D53" s="974"/>
      <c r="E53" s="974"/>
      <c r="F53" s="974"/>
      <c r="G53" s="974"/>
      <c r="H53" s="974"/>
      <c r="I53" s="974"/>
      <c r="J53" s="974"/>
      <c r="K53" s="974"/>
      <c r="L53" s="975"/>
      <c r="M53" s="235">
        <v>224</v>
      </c>
      <c r="N53" s="234" t="e">
        <f>SUM(N35:N48)</f>
        <v>#REF!</v>
      </c>
      <c r="O53" s="234" t="e">
        <f>O36+O37+O38+O39+O41+O44+O48+O49</f>
        <v>#REF!</v>
      </c>
      <c r="P53" s="231"/>
      <c r="Q53" s="231"/>
      <c r="R53" s="221"/>
      <c r="S53" s="63"/>
      <c r="T53" s="64"/>
      <c r="U53" s="64"/>
      <c r="V53" s="65"/>
      <c r="W53" s="222"/>
      <c r="X53" s="64"/>
      <c r="Y53" s="66"/>
      <c r="Z53" s="64"/>
      <c r="AA53" s="65"/>
      <c r="AB53" s="65"/>
      <c r="AC53" s="64"/>
      <c r="AD53" s="66"/>
      <c r="AE53" s="64"/>
      <c r="AF53" s="67"/>
      <c r="AG53" s="67"/>
      <c r="AH53" s="223"/>
      <c r="AI53" s="66"/>
      <c r="AJ53" s="64"/>
      <c r="AK53" s="69"/>
      <c r="AL53" s="69"/>
    </row>
    <row r="54" spans="1:38" ht="23.25" customHeight="1" x14ac:dyDescent="0.25">
      <c r="A54" s="229"/>
      <c r="B54" s="973" t="s">
        <v>133</v>
      </c>
      <c r="C54" s="974"/>
      <c r="D54" s="974"/>
      <c r="E54" s="974"/>
      <c r="F54" s="974"/>
      <c r="G54" s="974"/>
      <c r="H54" s="974"/>
      <c r="I54" s="974"/>
      <c r="J54" s="974"/>
      <c r="K54" s="974"/>
      <c r="L54" s="975"/>
      <c r="M54" s="235">
        <v>218</v>
      </c>
      <c r="N54" s="237" t="e">
        <f>N35+N37+N38+N39+N42+N51</f>
        <v>#REF!</v>
      </c>
      <c r="O54" s="237" t="e">
        <f>O36+O37+O38+O39+O41+O44+O52</f>
        <v>#REF!</v>
      </c>
      <c r="P54" s="232"/>
      <c r="Q54" s="232"/>
      <c r="R54" s="221"/>
      <c r="S54" s="63"/>
      <c r="T54" s="64"/>
      <c r="U54" s="64"/>
      <c r="V54" s="65"/>
      <c r="W54" s="222"/>
      <c r="X54" s="64"/>
      <c r="Y54" s="66"/>
      <c r="Z54" s="64"/>
      <c r="AA54" s="65"/>
      <c r="AB54" s="65"/>
      <c r="AC54" s="64"/>
      <c r="AD54" s="66"/>
      <c r="AE54" s="64"/>
      <c r="AF54" s="67"/>
      <c r="AG54" s="67"/>
      <c r="AH54" s="223"/>
      <c r="AI54" s="66"/>
      <c r="AJ54" s="64"/>
      <c r="AK54" s="69"/>
      <c r="AL54" s="69"/>
    </row>
    <row r="55" spans="1:38" ht="23.25" customHeight="1" x14ac:dyDescent="0.25">
      <c r="A55" s="236"/>
      <c r="B55" s="976" t="s">
        <v>134</v>
      </c>
      <c r="C55" s="977"/>
      <c r="D55" s="977"/>
      <c r="E55" s="977"/>
      <c r="F55" s="977"/>
      <c r="G55" s="977"/>
      <c r="H55" s="977"/>
      <c r="I55" s="977"/>
      <c r="J55" s="977"/>
      <c r="K55" s="977"/>
      <c r="L55" s="977"/>
      <c r="M55" s="239" t="e">
        <f>SUM(R35:R52)</f>
        <v>#REF!</v>
      </c>
      <c r="N55" s="116"/>
      <c r="O55" s="116"/>
      <c r="P55" s="116"/>
      <c r="Q55" s="116"/>
      <c r="R55" s="238"/>
      <c r="S55" s="63"/>
      <c r="T55" s="117"/>
      <c r="U55" s="64"/>
      <c r="V55" s="65"/>
      <c r="W55" s="65"/>
      <c r="X55" s="64"/>
      <c r="Y55" s="66"/>
      <c r="Z55" s="64"/>
      <c r="AA55" s="65"/>
      <c r="AB55" s="65"/>
      <c r="AC55" s="64"/>
      <c r="AD55" s="66"/>
      <c r="AE55" s="64"/>
      <c r="AF55" s="64"/>
      <c r="AG55" s="64"/>
      <c r="AH55" s="64"/>
      <c r="AI55" s="66"/>
      <c r="AJ55" s="64"/>
      <c r="AK55" s="65"/>
      <c r="AL55" s="65"/>
    </row>
    <row r="56" spans="1:38" ht="23.25" customHeight="1" x14ac:dyDescent="0.25">
      <c r="A56" s="118"/>
      <c r="B56" s="233"/>
      <c r="C56" s="233"/>
      <c r="D56" s="233"/>
      <c r="E56" s="233"/>
      <c r="F56" s="233"/>
      <c r="G56" s="233"/>
      <c r="H56" s="233"/>
      <c r="I56" s="233"/>
      <c r="J56" s="233"/>
      <c r="K56" s="233"/>
      <c r="L56" s="233"/>
      <c r="M56" s="119"/>
      <c r="N56" s="233"/>
      <c r="O56" s="233"/>
      <c r="P56" s="233"/>
      <c r="Q56" s="233"/>
      <c r="R56" s="120"/>
      <c r="S56" s="121"/>
      <c r="T56" s="122"/>
      <c r="U56" s="123"/>
      <c r="V56" s="124"/>
      <c r="W56" s="124"/>
      <c r="X56" s="123"/>
      <c r="Y56" s="125"/>
      <c r="Z56" s="123"/>
      <c r="AA56" s="124"/>
      <c r="AB56" s="124"/>
      <c r="AC56" s="123"/>
      <c r="AD56" s="125"/>
      <c r="AE56" s="123"/>
      <c r="AF56" s="123"/>
      <c r="AG56" s="123"/>
      <c r="AH56" s="123"/>
      <c r="AI56" s="125"/>
      <c r="AJ56" s="123"/>
      <c r="AK56" s="124"/>
      <c r="AL56" s="124"/>
    </row>
    <row r="57" spans="1:38" ht="23.25" customHeight="1" x14ac:dyDescent="0.25">
      <c r="A57" s="102"/>
      <c r="B57" s="103" t="s">
        <v>32</v>
      </c>
      <c r="C57" s="102"/>
      <c r="D57" s="102"/>
      <c r="E57" s="102"/>
      <c r="F57" s="102"/>
      <c r="G57" s="102"/>
      <c r="H57" s="102"/>
      <c r="I57" s="102"/>
      <c r="J57" s="102"/>
      <c r="K57" s="104">
        <v>30</v>
      </c>
      <c r="L57" s="104"/>
      <c r="M57" s="104"/>
      <c r="N57" s="102"/>
      <c r="O57" s="102"/>
      <c r="P57" s="102"/>
      <c r="Q57" s="105"/>
      <c r="R57" s="106"/>
      <c r="S57" s="107"/>
      <c r="T57" s="126"/>
      <c r="U57" s="108"/>
      <c r="V57" s="109"/>
      <c r="W57" s="109"/>
      <c r="X57" s="108"/>
      <c r="Y57" s="110"/>
      <c r="Z57" s="108"/>
      <c r="AA57" s="109"/>
      <c r="AB57" s="109"/>
      <c r="AC57" s="108"/>
      <c r="AD57" s="110"/>
      <c r="AE57" s="108"/>
      <c r="AF57" s="108"/>
      <c r="AG57" s="108"/>
      <c r="AH57" s="108"/>
      <c r="AI57" s="110"/>
      <c r="AJ57" s="108"/>
      <c r="AK57" s="109"/>
      <c r="AL57" s="109"/>
    </row>
    <row r="58" spans="1:38" ht="30.75" customHeight="1" x14ac:dyDescent="0.25">
      <c r="A58" s="49" t="s">
        <v>103</v>
      </c>
      <c r="B58" s="57" t="e">
        <f>'MCC 2020-21 Lic Géo hypotez1'!#REF!</f>
        <v>#REF!</v>
      </c>
      <c r="C58" s="33" t="e">
        <f>'MCC 2020-21 Lic Géo hypotez1'!#REF!</f>
        <v>#REF!</v>
      </c>
      <c r="D58" s="31" t="s">
        <v>29</v>
      </c>
      <c r="E58" s="50" t="s">
        <v>71</v>
      </c>
      <c r="F58" s="31" t="s">
        <v>73</v>
      </c>
      <c r="G58" s="32"/>
      <c r="H58" s="33" t="s">
        <v>81</v>
      </c>
      <c r="I58" s="33" t="s">
        <v>81</v>
      </c>
      <c r="J58" s="33" t="s">
        <v>78</v>
      </c>
      <c r="K58" s="34">
        <v>18</v>
      </c>
      <c r="L58" s="34">
        <v>42</v>
      </c>
      <c r="M58" s="209">
        <f t="shared" ref="M58:M75" si="60">(K58/L58)*100</f>
        <v>42.857142857142854</v>
      </c>
      <c r="N58" s="35" t="e">
        <f>'MCC 2020-21 Lic Géo hypotez1'!#REF!</f>
        <v>#REF!</v>
      </c>
      <c r="O58" s="35" t="e">
        <f>'MCC 2020-21 Lic Géo hypotez1'!#REF!</f>
        <v>#REF!</v>
      </c>
      <c r="P58" s="35"/>
      <c r="Q58" s="36" t="e">
        <f>'MCC 2020-21 Lic Géo hypotez1'!#REF!</f>
        <v>#REF!</v>
      </c>
      <c r="R58" s="197" t="e">
        <f t="shared" ref="R58:R75" si="61">W58+AB58+AG58+AL58</f>
        <v>#REF!</v>
      </c>
      <c r="S58" s="37">
        <v>1.5</v>
      </c>
      <c r="T58" s="38">
        <v>1</v>
      </c>
      <c r="U58" s="38" t="e">
        <f t="shared" si="54"/>
        <v>#REF!</v>
      </c>
      <c r="V58" s="40" t="e">
        <f t="shared" ref="V58:V75" si="62">U58*S58</f>
        <v>#REF!</v>
      </c>
      <c r="W58" s="41" t="e">
        <f t="shared" ref="W58" si="63">V58*M58%</f>
        <v>#REF!</v>
      </c>
      <c r="X58" s="38"/>
      <c r="Y58" s="39"/>
      <c r="Z58" s="38"/>
      <c r="AA58" s="40"/>
      <c r="AB58" s="40"/>
      <c r="AC58" s="38"/>
      <c r="AD58" s="39"/>
      <c r="AE58" s="38"/>
      <c r="AF58" s="43"/>
      <c r="AG58" s="43"/>
      <c r="AH58" s="44"/>
      <c r="AI58" s="39"/>
      <c r="AJ58" s="38"/>
      <c r="AK58" s="45"/>
      <c r="AL58" s="45"/>
    </row>
    <row r="59" spans="1:38" ht="30.75" customHeight="1" x14ac:dyDescent="0.25">
      <c r="A59" s="49" t="s">
        <v>104</v>
      </c>
      <c r="B59" s="127" t="e">
        <f>'MCC 2020-21 Lic Géo hypotez1'!#REF!</f>
        <v>#REF!</v>
      </c>
      <c r="C59" s="33" t="e">
        <f>'MCC 2020-21 Lic Géo hypotez1'!#REF!</f>
        <v>#REF!</v>
      </c>
      <c r="D59" s="31" t="s">
        <v>29</v>
      </c>
      <c r="E59" s="31"/>
      <c r="F59" s="50" t="s">
        <v>73</v>
      </c>
      <c r="G59" s="32"/>
      <c r="H59" s="35" t="s">
        <v>81</v>
      </c>
      <c r="I59" s="35" t="s">
        <v>81</v>
      </c>
      <c r="J59" s="35" t="s">
        <v>78</v>
      </c>
      <c r="K59" s="34">
        <v>18</v>
      </c>
      <c r="L59" s="34">
        <v>18</v>
      </c>
      <c r="M59" s="209">
        <f t="shared" si="60"/>
        <v>100</v>
      </c>
      <c r="N59" s="35" t="e">
        <f>'MCC 2020-21 Lic Géo hypotez1'!#REF!</f>
        <v>#REF!</v>
      </c>
      <c r="O59" s="35" t="e">
        <f>'MCC 2020-21 Lic Géo hypotez1'!#REF!</f>
        <v>#REF!</v>
      </c>
      <c r="P59" s="35"/>
      <c r="Q59" s="36" t="e">
        <f>'MCC 2020-21 Lic Géo hypotez1'!#REF!</f>
        <v>#REF!</v>
      </c>
      <c r="R59" s="197" t="e">
        <f t="shared" si="61"/>
        <v>#REF!</v>
      </c>
      <c r="S59" s="37"/>
      <c r="T59" s="38"/>
      <c r="U59" s="38"/>
      <c r="V59" s="40"/>
      <c r="W59" s="41"/>
      <c r="X59" s="38">
        <v>1</v>
      </c>
      <c r="Y59" s="39">
        <v>1</v>
      </c>
      <c r="Z59" s="38" t="e">
        <f t="shared" si="37"/>
        <v>#REF!</v>
      </c>
      <c r="AA59" s="40" t="e">
        <f t="shared" ref="AA59:AA75" si="64">Y59*Z59</f>
        <v>#REF!</v>
      </c>
      <c r="AB59" s="40" t="e">
        <f t="shared" ref="AB59:AB72" si="65">AA59*M59%</f>
        <v>#REF!</v>
      </c>
      <c r="AC59" s="38"/>
      <c r="AD59" s="39"/>
      <c r="AE59" s="38"/>
      <c r="AF59" s="43"/>
      <c r="AG59" s="43"/>
      <c r="AH59" s="44"/>
      <c r="AI59" s="39"/>
      <c r="AJ59" s="38"/>
      <c r="AK59" s="45"/>
      <c r="AL59" s="45"/>
    </row>
    <row r="60" spans="1:38" ht="30.75" customHeight="1" x14ac:dyDescent="0.25">
      <c r="A60" s="49" t="s">
        <v>41</v>
      </c>
      <c r="B60" s="127" t="str">
        <f>'MCC 2020-21 Lic Géo hypotez1'!C57</f>
        <v>Hydrologie continentale</v>
      </c>
      <c r="C60" s="33" t="str">
        <f>'MCC 2020-21 Lic Géo hypotez1'!D57</f>
        <v>LOL4D10</v>
      </c>
      <c r="D60" s="31" t="s">
        <v>29</v>
      </c>
      <c r="E60" s="50"/>
      <c r="F60" s="50" t="s">
        <v>73</v>
      </c>
      <c r="G60" s="32"/>
      <c r="H60" s="35" t="s">
        <v>80</v>
      </c>
      <c r="I60" s="35" t="s">
        <v>80</v>
      </c>
      <c r="J60" s="35" t="s">
        <v>78</v>
      </c>
      <c r="K60" s="34">
        <v>23</v>
      </c>
      <c r="L60" s="34">
        <v>23</v>
      </c>
      <c r="M60" s="209">
        <f t="shared" si="60"/>
        <v>100</v>
      </c>
      <c r="N60" s="35">
        <f>'MCC 2020-21 Lic Géo hypotez1'!N57</f>
        <v>15</v>
      </c>
      <c r="O60" s="35">
        <f>'MCC 2020-21 Lic Géo hypotez1'!P57</f>
        <v>15</v>
      </c>
      <c r="P60" s="35"/>
      <c r="Q60" s="36">
        <f>'MCC 2020-21 Lic Géo hypotez1'!S57</f>
        <v>0</v>
      </c>
      <c r="R60" s="197">
        <f t="shared" si="61"/>
        <v>37.5</v>
      </c>
      <c r="S60" s="37">
        <v>1.5</v>
      </c>
      <c r="T60" s="38">
        <v>1</v>
      </c>
      <c r="U60" s="38">
        <f t="shared" si="54"/>
        <v>15</v>
      </c>
      <c r="V60" s="40">
        <f t="shared" si="62"/>
        <v>22.5</v>
      </c>
      <c r="W60" s="41">
        <f t="shared" ref="W60:W71" si="66">V60*M60%</f>
        <v>22.5</v>
      </c>
      <c r="X60" s="38">
        <v>1</v>
      </c>
      <c r="Y60" s="39">
        <v>1</v>
      </c>
      <c r="Z60" s="38">
        <f t="shared" si="37"/>
        <v>15</v>
      </c>
      <c r="AA60" s="40">
        <f t="shared" si="64"/>
        <v>15</v>
      </c>
      <c r="AB60" s="40">
        <f t="shared" si="65"/>
        <v>15</v>
      </c>
      <c r="AC60" s="38"/>
      <c r="AD60" s="39"/>
      <c r="AE60" s="38"/>
      <c r="AF60" s="43"/>
      <c r="AG60" s="43"/>
      <c r="AH60" s="44"/>
      <c r="AI60" s="39"/>
      <c r="AJ60" s="38"/>
      <c r="AK60" s="45"/>
      <c r="AL60" s="45"/>
    </row>
    <row r="61" spans="1:38" ht="30.75" customHeight="1" x14ac:dyDescent="0.25">
      <c r="A61" s="49" t="s">
        <v>44</v>
      </c>
      <c r="B61" s="57" t="str">
        <f>'MCC 2020-21 Lic Géo hypotez1'!C58</f>
        <v>Afrique et Amérique Latine face aux défis du développement durable</v>
      </c>
      <c r="C61" s="33" t="str">
        <f>'MCC 2020-21 Lic Géo hypotez1'!D58</f>
        <v>LOL4D8A</v>
      </c>
      <c r="D61" s="31" t="s">
        <v>29</v>
      </c>
      <c r="E61" s="50"/>
      <c r="F61" s="31" t="s">
        <v>73</v>
      </c>
      <c r="G61" s="32"/>
      <c r="H61" s="33" t="s">
        <v>80</v>
      </c>
      <c r="I61" s="33" t="s">
        <v>80</v>
      </c>
      <c r="J61" s="33" t="s">
        <v>78</v>
      </c>
      <c r="K61" s="34">
        <v>17</v>
      </c>
      <c r="L61" s="34">
        <v>17</v>
      </c>
      <c r="M61" s="209">
        <f t="shared" si="60"/>
        <v>100</v>
      </c>
      <c r="N61" s="35">
        <f>'MCC 2020-21 Lic Géo hypotez1'!N58</f>
        <v>15</v>
      </c>
      <c r="O61" s="35">
        <f>'MCC 2020-21 Lic Géo hypotez1'!P58</f>
        <v>15</v>
      </c>
      <c r="P61" s="35"/>
      <c r="Q61" s="36">
        <f>'MCC 2020-21 Lic Géo hypotez1'!S58</f>
        <v>0</v>
      </c>
      <c r="R61" s="197">
        <f t="shared" si="61"/>
        <v>37.5</v>
      </c>
      <c r="S61" s="37">
        <v>1.5</v>
      </c>
      <c r="T61" s="38">
        <v>1</v>
      </c>
      <c r="U61" s="38">
        <f t="shared" si="54"/>
        <v>15</v>
      </c>
      <c r="V61" s="40">
        <f t="shared" si="62"/>
        <v>22.5</v>
      </c>
      <c r="W61" s="41">
        <f t="shared" si="66"/>
        <v>22.5</v>
      </c>
      <c r="X61" s="38">
        <v>1</v>
      </c>
      <c r="Y61" s="39">
        <v>1</v>
      </c>
      <c r="Z61" s="38">
        <f t="shared" si="37"/>
        <v>15</v>
      </c>
      <c r="AA61" s="40">
        <f t="shared" si="64"/>
        <v>15</v>
      </c>
      <c r="AB61" s="40">
        <f t="shared" si="65"/>
        <v>15</v>
      </c>
      <c r="AC61" s="38"/>
      <c r="AD61" s="39"/>
      <c r="AE61" s="38"/>
      <c r="AF61" s="43"/>
      <c r="AG61" s="43"/>
      <c r="AH61" s="44"/>
      <c r="AI61" s="39"/>
      <c r="AJ61" s="38"/>
      <c r="AK61" s="45"/>
      <c r="AL61" s="45"/>
    </row>
    <row r="62" spans="1:38" ht="30.75" customHeight="1" x14ac:dyDescent="0.25">
      <c r="A62" s="49" t="s">
        <v>87</v>
      </c>
      <c r="B62" s="57" t="str">
        <f>'MCC 2020-21 Lic Géo hypotez1'!C59</f>
        <v xml:space="preserve">Europe: les enjeux du développement territorial </v>
      </c>
      <c r="C62" s="33">
        <f>'MCC 2020-21 Lic Géo hypotez1'!D59</f>
        <v>0</v>
      </c>
      <c r="D62" s="31" t="s">
        <v>29</v>
      </c>
      <c r="E62" s="50" t="s">
        <v>71</v>
      </c>
      <c r="F62" s="31" t="s">
        <v>73</v>
      </c>
      <c r="G62" s="32"/>
      <c r="H62" s="33" t="s">
        <v>81</v>
      </c>
      <c r="I62" s="33" t="s">
        <v>81</v>
      </c>
      <c r="J62" s="33" t="s">
        <v>78</v>
      </c>
      <c r="K62" s="34">
        <v>18</v>
      </c>
      <c r="L62" s="34">
        <v>25</v>
      </c>
      <c r="M62" s="209">
        <f t="shared" si="60"/>
        <v>72</v>
      </c>
      <c r="N62" s="35">
        <f>'MCC 2020-21 Lic Géo hypotez1'!N59</f>
        <v>15</v>
      </c>
      <c r="O62" s="35">
        <f>'MCC 2020-21 Lic Géo hypotez1'!P59</f>
        <v>15</v>
      </c>
      <c r="P62" s="35"/>
      <c r="Q62" s="36">
        <f>'MCC 2020-21 Lic Géo hypotez1'!S59</f>
        <v>0</v>
      </c>
      <c r="R62" s="197">
        <f t="shared" si="61"/>
        <v>16.2</v>
      </c>
      <c r="S62" s="37">
        <v>1.5</v>
      </c>
      <c r="T62" s="38">
        <v>1</v>
      </c>
      <c r="U62" s="38">
        <f t="shared" si="54"/>
        <v>15</v>
      </c>
      <c r="V62" s="40">
        <f t="shared" si="62"/>
        <v>22.5</v>
      </c>
      <c r="W62" s="41">
        <f t="shared" si="66"/>
        <v>16.2</v>
      </c>
      <c r="X62" s="38"/>
      <c r="Y62" s="39"/>
      <c r="Z62" s="38"/>
      <c r="AA62" s="40"/>
      <c r="AB62" s="40"/>
      <c r="AC62" s="38"/>
      <c r="AD62" s="39"/>
      <c r="AE62" s="38"/>
      <c r="AF62" s="43"/>
      <c r="AG62" s="43"/>
      <c r="AH62" s="44"/>
      <c r="AI62" s="39"/>
      <c r="AJ62" s="38"/>
      <c r="AK62" s="45"/>
      <c r="AL62" s="45"/>
    </row>
    <row r="63" spans="1:38" ht="30.75" customHeight="1" x14ac:dyDescent="0.25">
      <c r="A63" s="49" t="s">
        <v>90</v>
      </c>
      <c r="B63" s="57" t="e">
        <f>'MCC 2020-21 Lic Géo hypotez1'!#REF!</f>
        <v>#REF!</v>
      </c>
      <c r="C63" s="33" t="e">
        <f>'MCC 2020-21 Lic Géo hypotez1'!#REF!</f>
        <v>#REF!</v>
      </c>
      <c r="D63" s="31" t="s">
        <v>29</v>
      </c>
      <c r="E63" s="50"/>
      <c r="F63" s="31" t="s">
        <v>73</v>
      </c>
      <c r="G63" s="32"/>
      <c r="H63" s="33" t="s">
        <v>81</v>
      </c>
      <c r="I63" s="33" t="s">
        <v>81</v>
      </c>
      <c r="J63" s="33" t="s">
        <v>78</v>
      </c>
      <c r="K63" s="34">
        <v>18</v>
      </c>
      <c r="L63" s="34">
        <v>18</v>
      </c>
      <c r="M63" s="209">
        <f t="shared" si="60"/>
        <v>100</v>
      </c>
      <c r="N63" s="35" t="e">
        <f>'MCC 2020-21 Lic Géo hypotez1'!#REF!</f>
        <v>#REF!</v>
      </c>
      <c r="O63" s="35" t="e">
        <f>'MCC 2020-21 Lic Géo hypotez1'!#REF!</f>
        <v>#REF!</v>
      </c>
      <c r="P63" s="35"/>
      <c r="Q63" s="36" t="e">
        <f>'MCC 2020-21 Lic Géo hypotez1'!#REF!</f>
        <v>#REF!</v>
      </c>
      <c r="R63" s="197" t="e">
        <f t="shared" si="61"/>
        <v>#REF!</v>
      </c>
      <c r="S63" s="37"/>
      <c r="T63" s="38"/>
      <c r="U63" s="38"/>
      <c r="V63" s="40"/>
      <c r="W63" s="41"/>
      <c r="X63" s="38">
        <v>1</v>
      </c>
      <c r="Y63" s="39">
        <v>1</v>
      </c>
      <c r="Z63" s="38" t="e">
        <f t="shared" si="37"/>
        <v>#REF!</v>
      </c>
      <c r="AA63" s="40" t="e">
        <f t="shared" si="64"/>
        <v>#REF!</v>
      </c>
      <c r="AB63" s="40" t="e">
        <f t="shared" si="65"/>
        <v>#REF!</v>
      </c>
      <c r="AC63" s="38"/>
      <c r="AD63" s="39"/>
      <c r="AE63" s="38"/>
      <c r="AF63" s="43"/>
      <c r="AG63" s="43"/>
      <c r="AH63" s="44"/>
      <c r="AI63" s="39"/>
      <c r="AJ63" s="38"/>
      <c r="AK63" s="45"/>
      <c r="AL63" s="45"/>
    </row>
    <row r="64" spans="1:38" ht="30.75" customHeight="1" x14ac:dyDescent="0.25">
      <c r="A64" s="49" t="s">
        <v>50</v>
      </c>
      <c r="B64" s="57" t="str">
        <f>'MCC 2020-21 Lic Géo hypotez1'!C60</f>
        <v>Cartographie et SIG  (salle informatique)</v>
      </c>
      <c r="C64" s="33">
        <f>'MCC 2020-21 Lic Géo hypotez1'!D60</f>
        <v>0</v>
      </c>
      <c r="D64" s="31" t="s">
        <v>29</v>
      </c>
      <c r="E64" s="31"/>
      <c r="F64" s="31" t="s">
        <v>73</v>
      </c>
      <c r="G64" s="32"/>
      <c r="H64" s="33" t="s">
        <v>77</v>
      </c>
      <c r="I64" s="33" t="s">
        <v>77</v>
      </c>
      <c r="J64" s="35" t="s">
        <v>78</v>
      </c>
      <c r="K64" s="34">
        <v>23</v>
      </c>
      <c r="L64" s="34">
        <v>23</v>
      </c>
      <c r="M64" s="209">
        <f t="shared" si="60"/>
        <v>100</v>
      </c>
      <c r="N64" s="35">
        <f>'MCC 2020-21 Lic Géo hypotez1'!N60</f>
        <v>0</v>
      </c>
      <c r="O64" s="35">
        <f>'MCC 2020-21 Lic Géo hypotez1'!P60</f>
        <v>24</v>
      </c>
      <c r="P64" s="35"/>
      <c r="Q64" s="36">
        <f>'MCC 2020-21 Lic Géo hypotez1'!S60</f>
        <v>0</v>
      </c>
      <c r="R64" s="197">
        <f t="shared" si="61"/>
        <v>24</v>
      </c>
      <c r="S64" s="37"/>
      <c r="T64" s="38"/>
      <c r="U64" s="38"/>
      <c r="V64" s="40"/>
      <c r="W64" s="41"/>
      <c r="X64" s="38">
        <v>1</v>
      </c>
      <c r="Y64" s="39">
        <v>1</v>
      </c>
      <c r="Z64" s="38">
        <f t="shared" si="37"/>
        <v>24</v>
      </c>
      <c r="AA64" s="40">
        <f t="shared" si="64"/>
        <v>24</v>
      </c>
      <c r="AB64" s="40">
        <f t="shared" si="65"/>
        <v>24</v>
      </c>
      <c r="AC64" s="38"/>
      <c r="AD64" s="39"/>
      <c r="AE64" s="38"/>
      <c r="AF64" s="43"/>
      <c r="AG64" s="43"/>
      <c r="AH64" s="44"/>
      <c r="AI64" s="39"/>
      <c r="AJ64" s="38"/>
      <c r="AK64" s="45"/>
      <c r="AL64" s="45"/>
    </row>
    <row r="65" spans="1:38" ht="30.75" customHeight="1" x14ac:dyDescent="0.25">
      <c r="A65" s="49" t="s">
        <v>53</v>
      </c>
      <c r="B65" s="57" t="str">
        <f>'MCC 2020-21 Lic Géo hypotez1'!C65</f>
        <v>Choix UE  Ouverture Intégrée LLSH S4 Orléans</v>
      </c>
      <c r="C65" s="33"/>
      <c r="D65" s="31" t="s">
        <v>29</v>
      </c>
      <c r="E65" s="31" t="s">
        <v>74</v>
      </c>
      <c r="F65" s="31" t="s">
        <v>72</v>
      </c>
      <c r="G65" s="32"/>
      <c r="H65" s="35" t="s">
        <v>81</v>
      </c>
      <c r="I65" s="35" t="s">
        <v>81</v>
      </c>
      <c r="J65" s="35"/>
      <c r="K65" s="34">
        <v>23</v>
      </c>
      <c r="L65" s="34">
        <v>23</v>
      </c>
      <c r="M65" s="209">
        <f t="shared" si="60"/>
        <v>100</v>
      </c>
      <c r="N65" s="35">
        <f>'MCC 2020-21 Lic Géo hypotez1'!N65</f>
        <v>15</v>
      </c>
      <c r="O65" s="35">
        <f>'MCC 2020-21 Lic Géo hypotez1'!P65</f>
        <v>0</v>
      </c>
      <c r="P65" s="35"/>
      <c r="Q65" s="36">
        <f>'MCC 2020-21 Lic Géo hypotez1'!S65</f>
        <v>0</v>
      </c>
      <c r="R65" s="197">
        <f t="shared" si="61"/>
        <v>22.5</v>
      </c>
      <c r="S65" s="37">
        <v>1.5</v>
      </c>
      <c r="T65" s="38">
        <v>1</v>
      </c>
      <c r="U65" s="38">
        <f t="shared" si="54"/>
        <v>15</v>
      </c>
      <c r="V65" s="40">
        <f t="shared" si="62"/>
        <v>22.5</v>
      </c>
      <c r="W65" s="41">
        <f t="shared" si="66"/>
        <v>22.5</v>
      </c>
      <c r="X65" s="38">
        <v>1</v>
      </c>
      <c r="Y65" s="39">
        <f t="shared" ref="Y65:Y88" si="67">SUM(L65/35)</f>
        <v>0.65714285714285714</v>
      </c>
      <c r="Z65" s="38">
        <f t="shared" ref="Z65:Z98" si="68">SUM(O65)</f>
        <v>0</v>
      </c>
      <c r="AA65" s="40">
        <f t="shared" si="64"/>
        <v>0</v>
      </c>
      <c r="AB65" s="40">
        <f t="shared" si="65"/>
        <v>0</v>
      </c>
      <c r="AC65" s="38"/>
      <c r="AD65" s="39"/>
      <c r="AE65" s="38"/>
      <c r="AF65" s="43"/>
      <c r="AG65" s="43"/>
      <c r="AH65" s="44"/>
      <c r="AI65" s="39"/>
      <c r="AJ65" s="38"/>
      <c r="AK65" s="45"/>
      <c r="AL65" s="45"/>
    </row>
    <row r="66" spans="1:38" ht="30.75" customHeight="1" x14ac:dyDescent="0.25">
      <c r="A66" s="241" t="s">
        <v>56</v>
      </c>
      <c r="B66" s="219" t="str">
        <f>'MCC 2020-21 Lic Géo hypotez1'!C61</f>
        <v>Choix langue vivante S4</v>
      </c>
      <c r="C66" s="219"/>
      <c r="D66" s="217" t="s">
        <v>101</v>
      </c>
      <c r="E66" s="242"/>
      <c r="F66" s="242"/>
      <c r="G66" s="169"/>
      <c r="H66" s="219"/>
      <c r="I66" s="219"/>
      <c r="J66" s="203"/>
      <c r="K66" s="202"/>
      <c r="L66" s="202"/>
      <c r="M66" s="210"/>
      <c r="N66" s="203"/>
      <c r="O66" s="203"/>
      <c r="P66" s="203"/>
      <c r="Q66" s="204"/>
      <c r="R66" s="220"/>
      <c r="S66" s="176"/>
      <c r="T66" s="177"/>
      <c r="U66" s="177"/>
      <c r="V66" s="178"/>
      <c r="W66" s="179"/>
      <c r="X66" s="177"/>
      <c r="Y66" s="180"/>
      <c r="Z66" s="177"/>
      <c r="AA66" s="178"/>
      <c r="AB66" s="178"/>
      <c r="AC66" s="177"/>
      <c r="AD66" s="180"/>
      <c r="AE66" s="177"/>
      <c r="AF66" s="181"/>
      <c r="AG66" s="181"/>
      <c r="AH66" s="182"/>
      <c r="AI66" s="180"/>
      <c r="AJ66" s="177"/>
      <c r="AK66" s="184"/>
      <c r="AL66" s="184"/>
    </row>
    <row r="67" spans="1:38" ht="30.75" customHeight="1" x14ac:dyDescent="0.25">
      <c r="A67" s="49" t="s">
        <v>96</v>
      </c>
      <c r="B67" s="51" t="str">
        <f>'MCC 2020-21 Lic Géo hypotez1'!C62</f>
        <v>Allemand S4</v>
      </c>
      <c r="C67" s="33" t="str">
        <f>'MCC 2020-21 Lic Géo hypotez1'!D62</f>
        <v>LOL4B6A
LOL4C6C
LOL4D6A
LOL4DH41
LOL4E4A
LOL4G8A
LOL4H5A</v>
      </c>
      <c r="D67" s="31" t="s">
        <v>101</v>
      </c>
      <c r="E67" s="50" t="s">
        <v>74</v>
      </c>
      <c r="F67" s="50" t="s">
        <v>72</v>
      </c>
      <c r="G67" s="32"/>
      <c r="H67" s="33" t="s">
        <v>81</v>
      </c>
      <c r="I67" s="33" t="s">
        <v>81</v>
      </c>
      <c r="J67" s="35"/>
      <c r="K67" s="34">
        <v>1</v>
      </c>
      <c r="L67" s="34">
        <v>71</v>
      </c>
      <c r="M67" s="209">
        <f t="shared" si="60"/>
        <v>1.4084507042253522</v>
      </c>
      <c r="N67" s="35">
        <f>'MCC 2020-21 Lic Géo hypotez1'!N62</f>
        <v>0</v>
      </c>
      <c r="O67" s="35">
        <f>'MCC 2020-21 Lic Géo hypotez1'!P62</f>
        <v>18</v>
      </c>
      <c r="P67" s="35"/>
      <c r="Q67" s="36">
        <f>'MCC 2020-21 Lic Géo hypotez1'!S62</f>
        <v>0</v>
      </c>
      <c r="R67" s="197">
        <f t="shared" si="61"/>
        <v>0.76056338028169024</v>
      </c>
      <c r="S67" s="37"/>
      <c r="T67" s="38"/>
      <c r="U67" s="38"/>
      <c r="V67" s="40"/>
      <c r="W67" s="41"/>
      <c r="X67" s="38">
        <v>1</v>
      </c>
      <c r="Y67" s="39">
        <v>3</v>
      </c>
      <c r="Z67" s="38">
        <f t="shared" si="68"/>
        <v>18</v>
      </c>
      <c r="AA67" s="40">
        <f t="shared" si="64"/>
        <v>54</v>
      </c>
      <c r="AB67" s="40">
        <f t="shared" si="65"/>
        <v>0.76056338028169024</v>
      </c>
      <c r="AC67" s="38"/>
      <c r="AD67" s="39"/>
      <c r="AE67" s="38"/>
      <c r="AF67" s="43"/>
      <c r="AG67" s="43"/>
      <c r="AH67" s="44"/>
      <c r="AI67" s="39"/>
      <c r="AJ67" s="38"/>
      <c r="AK67" s="45"/>
      <c r="AL67" s="45"/>
    </row>
    <row r="68" spans="1:38" ht="30.75" customHeight="1" x14ac:dyDescent="0.25">
      <c r="A68" s="49" t="s">
        <v>98</v>
      </c>
      <c r="B68" s="51" t="str">
        <f>'MCC 2020-21 Lic Géo hypotez1'!C63</f>
        <v>Anglais S4</v>
      </c>
      <c r="C68" s="33" t="str">
        <f>'MCC 2020-21 Lic Géo hypotez1'!D63</f>
        <v>LOL4DH40
LOL4E4B
LOL4G8B
LOL4H5B</v>
      </c>
      <c r="D68" s="31" t="s">
        <v>101</v>
      </c>
      <c r="E68" s="50" t="s">
        <v>74</v>
      </c>
      <c r="F68" s="50" t="s">
        <v>72</v>
      </c>
      <c r="G68" s="32"/>
      <c r="H68" s="33" t="s">
        <v>81</v>
      </c>
      <c r="I68" s="33" t="s">
        <v>81</v>
      </c>
      <c r="J68" s="35"/>
      <c r="K68" s="34">
        <v>20</v>
      </c>
      <c r="L68" s="34">
        <v>20</v>
      </c>
      <c r="M68" s="209">
        <f t="shared" si="60"/>
        <v>100</v>
      </c>
      <c r="N68" s="35">
        <f>'MCC 2020-21 Lic Géo hypotez1'!N63</f>
        <v>0</v>
      </c>
      <c r="O68" s="35">
        <f>'MCC 2020-21 Lic Géo hypotez1'!P63</f>
        <v>18</v>
      </c>
      <c r="P68" s="35"/>
      <c r="Q68" s="36">
        <f>'MCC 2020-21 Lic Géo hypotez1'!S63</f>
        <v>0</v>
      </c>
      <c r="R68" s="197">
        <f t="shared" si="61"/>
        <v>18</v>
      </c>
      <c r="S68" s="37"/>
      <c r="T68" s="38"/>
      <c r="U68" s="38"/>
      <c r="V68" s="40"/>
      <c r="W68" s="41"/>
      <c r="X68" s="38">
        <v>1</v>
      </c>
      <c r="Y68" s="39">
        <v>1</v>
      </c>
      <c r="Z68" s="38">
        <f t="shared" si="68"/>
        <v>18</v>
      </c>
      <c r="AA68" s="40">
        <f t="shared" si="64"/>
        <v>18</v>
      </c>
      <c r="AB68" s="40">
        <f t="shared" si="65"/>
        <v>18</v>
      </c>
      <c r="AC68" s="38"/>
      <c r="AD68" s="39"/>
      <c r="AE68" s="38"/>
      <c r="AF68" s="43"/>
      <c r="AG68" s="43"/>
      <c r="AH68" s="44"/>
      <c r="AI68" s="39"/>
      <c r="AJ68" s="38"/>
      <c r="AK68" s="45"/>
      <c r="AL68" s="45"/>
    </row>
    <row r="69" spans="1:38" ht="30.75" customHeight="1" x14ac:dyDescent="0.25">
      <c r="A69" s="61" t="s">
        <v>99</v>
      </c>
      <c r="B69" s="57" t="str">
        <f>'MCC 2020-21 Lic Géo hypotez1'!C64</f>
        <v>Espagnol S4</v>
      </c>
      <c r="C69" s="33" t="str">
        <f>'MCC 2020-21 Lic Géo hypotez1'!D64</f>
        <v>LOL4B6B
LOL4D6C
LOL4DH42
LOL4E4C
LOL4G8C
LOL4H5C</v>
      </c>
      <c r="D69" s="31" t="s">
        <v>101</v>
      </c>
      <c r="E69" s="50" t="s">
        <v>74</v>
      </c>
      <c r="F69" s="31" t="s">
        <v>72</v>
      </c>
      <c r="G69" s="32"/>
      <c r="H69" s="33" t="s">
        <v>81</v>
      </c>
      <c r="I69" s="33" t="s">
        <v>81</v>
      </c>
      <c r="J69" s="35"/>
      <c r="K69" s="34">
        <v>2</v>
      </c>
      <c r="L69" s="34">
        <v>16</v>
      </c>
      <c r="M69" s="209">
        <f t="shared" si="60"/>
        <v>12.5</v>
      </c>
      <c r="N69" s="35">
        <f>'MCC 2020-21 Lic Géo hypotez1'!N64</f>
        <v>0</v>
      </c>
      <c r="O69" s="35">
        <f>'MCC 2020-21 Lic Géo hypotez1'!P64</f>
        <v>18</v>
      </c>
      <c r="P69" s="35"/>
      <c r="Q69" s="36">
        <f>'MCC 2020-21 Lic Géo hypotez1'!S64</f>
        <v>0</v>
      </c>
      <c r="R69" s="197">
        <f t="shared" si="61"/>
        <v>2.25</v>
      </c>
      <c r="S69" s="37"/>
      <c r="T69" s="38"/>
      <c r="U69" s="38"/>
      <c r="V69" s="40"/>
      <c r="W69" s="41"/>
      <c r="X69" s="38">
        <v>1</v>
      </c>
      <c r="Y69" s="39">
        <v>1</v>
      </c>
      <c r="Z69" s="38">
        <f t="shared" si="68"/>
        <v>18</v>
      </c>
      <c r="AA69" s="40">
        <f t="shared" si="64"/>
        <v>18</v>
      </c>
      <c r="AB69" s="40">
        <f t="shared" si="65"/>
        <v>2.25</v>
      </c>
      <c r="AC69" s="38"/>
      <c r="AD69" s="39"/>
      <c r="AE69" s="38"/>
      <c r="AF69" s="43"/>
      <c r="AG69" s="43"/>
      <c r="AH69" s="44"/>
      <c r="AI69" s="39"/>
      <c r="AJ69" s="38"/>
      <c r="AK69" s="45"/>
      <c r="AL69" s="45"/>
    </row>
    <row r="70" spans="1:38" ht="30.75" customHeight="1" x14ac:dyDescent="0.25">
      <c r="A70" s="52"/>
      <c r="B70" s="114" t="str">
        <f>'MCC 2020-21 Lic Géo hypotez1'!C66</f>
        <v>Parcours Aménagement - Environnement S4</v>
      </c>
      <c r="C70" s="14"/>
      <c r="D70" s="12"/>
      <c r="E70" s="12"/>
      <c r="F70" s="12" t="s">
        <v>73</v>
      </c>
      <c r="G70" s="16"/>
      <c r="H70" s="14"/>
      <c r="I70" s="14"/>
      <c r="J70" s="14"/>
      <c r="K70" s="253">
        <v>25</v>
      </c>
      <c r="L70" s="52"/>
      <c r="M70" s="52"/>
      <c r="N70" s="14"/>
      <c r="O70" s="14"/>
      <c r="P70" s="14"/>
      <c r="Q70" s="17"/>
      <c r="R70" s="18"/>
      <c r="S70" s="27"/>
      <c r="T70" s="53"/>
      <c r="U70" s="53"/>
      <c r="V70" s="54"/>
      <c r="W70" s="54"/>
      <c r="X70" s="53"/>
      <c r="Y70" s="55"/>
      <c r="Z70" s="53"/>
      <c r="AA70" s="54"/>
      <c r="AB70" s="54"/>
      <c r="AC70" s="53"/>
      <c r="AD70" s="55"/>
      <c r="AE70" s="53"/>
      <c r="AF70" s="53"/>
      <c r="AG70" s="53"/>
      <c r="AH70" s="53"/>
      <c r="AI70" s="55"/>
      <c r="AJ70" s="53"/>
      <c r="AK70" s="54"/>
      <c r="AL70" s="54"/>
    </row>
    <row r="71" spans="1:38" ht="30.75" customHeight="1" x14ac:dyDescent="0.25">
      <c r="A71" s="49" t="s">
        <v>61</v>
      </c>
      <c r="B71" s="57" t="str">
        <f>'MCC 2020-21 Lic Géo hypotez1'!C67</f>
        <v>Aménagement du territoire et aménagement urbain</v>
      </c>
      <c r="C71" s="33" t="str">
        <f>'MCC 2020-21 Lic Géo hypotez1'!D67</f>
        <v>LOL4D8B</v>
      </c>
      <c r="D71" s="31" t="s">
        <v>116</v>
      </c>
      <c r="E71" s="31"/>
      <c r="F71" s="31" t="s">
        <v>73</v>
      </c>
      <c r="G71" s="32"/>
      <c r="H71" s="33" t="s">
        <v>80</v>
      </c>
      <c r="I71" s="33" t="s">
        <v>80</v>
      </c>
      <c r="J71" s="35" t="s">
        <v>78</v>
      </c>
      <c r="K71" s="34">
        <v>18</v>
      </c>
      <c r="L71" s="34">
        <v>18</v>
      </c>
      <c r="M71" s="209">
        <f t="shared" si="60"/>
        <v>100</v>
      </c>
      <c r="N71" s="35">
        <f>'MCC 2020-21 Lic Géo hypotez1'!N67</f>
        <v>15</v>
      </c>
      <c r="O71" s="35">
        <f>'MCC 2020-21 Lic Géo hypotez1'!P67</f>
        <v>15</v>
      </c>
      <c r="P71" s="35"/>
      <c r="Q71" s="36">
        <f>'MCC 2020-21 Lic Géo hypotez1'!S67</f>
        <v>0</v>
      </c>
      <c r="R71" s="197">
        <f t="shared" si="61"/>
        <v>37.5</v>
      </c>
      <c r="S71" s="37">
        <v>1.5</v>
      </c>
      <c r="T71" s="38">
        <v>1</v>
      </c>
      <c r="U71" s="38">
        <f t="shared" si="54"/>
        <v>15</v>
      </c>
      <c r="V71" s="40">
        <f t="shared" si="62"/>
        <v>22.5</v>
      </c>
      <c r="W71" s="41">
        <f t="shared" si="66"/>
        <v>22.5</v>
      </c>
      <c r="X71" s="38">
        <v>1</v>
      </c>
      <c r="Y71" s="39">
        <v>1</v>
      </c>
      <c r="Z71" s="38">
        <f t="shared" si="68"/>
        <v>15</v>
      </c>
      <c r="AA71" s="40">
        <f t="shared" si="64"/>
        <v>15</v>
      </c>
      <c r="AB71" s="40">
        <f t="shared" si="65"/>
        <v>15</v>
      </c>
      <c r="AC71" s="38"/>
      <c r="AD71" s="39"/>
      <c r="AE71" s="38"/>
      <c r="AF71" s="43"/>
      <c r="AG71" s="43"/>
      <c r="AH71" s="44"/>
      <c r="AI71" s="39"/>
      <c r="AJ71" s="38"/>
      <c r="AK71" s="45"/>
      <c r="AL71" s="45"/>
    </row>
    <row r="72" spans="1:38" ht="30.75" customHeight="1" x14ac:dyDescent="0.25">
      <c r="A72" s="49" t="s">
        <v>108</v>
      </c>
      <c r="B72" s="57" t="str">
        <f>'MCC 2020-21 Lic Géo hypotez1'!C68</f>
        <v>Développement local et solidaire</v>
      </c>
      <c r="C72" s="33">
        <f>'MCC 2020-21 Lic Géo hypotez1'!D68</f>
        <v>0</v>
      </c>
      <c r="D72" s="31" t="s">
        <v>116</v>
      </c>
      <c r="E72" s="31"/>
      <c r="F72" s="31" t="s">
        <v>73</v>
      </c>
      <c r="G72" s="32"/>
      <c r="H72" s="33" t="s">
        <v>77</v>
      </c>
      <c r="I72" s="33" t="s">
        <v>77</v>
      </c>
      <c r="J72" s="35" t="s">
        <v>78</v>
      </c>
      <c r="K72" s="34">
        <v>18</v>
      </c>
      <c r="L72" s="34">
        <v>25</v>
      </c>
      <c r="M72" s="209">
        <f t="shared" si="60"/>
        <v>72</v>
      </c>
      <c r="N72" s="35">
        <f>'MCC 2020-21 Lic Géo hypotez1'!N68</f>
        <v>12</v>
      </c>
      <c r="O72" s="35">
        <f>'MCC 2020-21 Lic Géo hypotez1'!P68</f>
        <v>12</v>
      </c>
      <c r="P72" s="35"/>
      <c r="Q72" s="36">
        <f>'MCC 2020-21 Lic Géo hypotez1'!S68</f>
        <v>0</v>
      </c>
      <c r="R72" s="197">
        <f t="shared" si="61"/>
        <v>21.6</v>
      </c>
      <c r="S72" s="37">
        <v>1.5</v>
      </c>
      <c r="T72" s="38">
        <v>1</v>
      </c>
      <c r="U72" s="38">
        <f t="shared" si="54"/>
        <v>12</v>
      </c>
      <c r="V72" s="40">
        <f t="shared" si="62"/>
        <v>18</v>
      </c>
      <c r="W72" s="41">
        <f t="shared" ref="W72:W75" si="69">V72*M72%</f>
        <v>12.959999999999999</v>
      </c>
      <c r="X72" s="38">
        <v>1</v>
      </c>
      <c r="Y72" s="39">
        <v>1</v>
      </c>
      <c r="Z72" s="38">
        <f t="shared" si="68"/>
        <v>12</v>
      </c>
      <c r="AA72" s="40">
        <f t="shared" si="64"/>
        <v>12</v>
      </c>
      <c r="AB72" s="40">
        <f t="shared" si="65"/>
        <v>8.64</v>
      </c>
      <c r="AC72" s="38"/>
      <c r="AD72" s="39"/>
      <c r="AE72" s="38"/>
      <c r="AF72" s="43"/>
      <c r="AG72" s="43"/>
      <c r="AH72" s="44"/>
      <c r="AI72" s="39"/>
      <c r="AJ72" s="38"/>
      <c r="AK72" s="45"/>
      <c r="AL72" s="45"/>
    </row>
    <row r="73" spans="1:38" ht="30.75" customHeight="1" x14ac:dyDescent="0.25">
      <c r="A73" s="52"/>
      <c r="B73" s="114" t="str">
        <f>'MCC 2020-21 Lic Géo hypotez1'!C69</f>
        <v>Parcours MEEF S4 Métiers de l'enseignement et de la formation</v>
      </c>
      <c r="C73" s="14"/>
      <c r="D73" s="12"/>
      <c r="E73" s="12" t="s">
        <v>71</v>
      </c>
      <c r="F73" s="12" t="s">
        <v>72</v>
      </c>
      <c r="G73" s="16"/>
      <c r="H73" s="14"/>
      <c r="I73" s="14"/>
      <c r="J73" s="14"/>
      <c r="K73" s="243">
        <v>5</v>
      </c>
      <c r="L73" s="52"/>
      <c r="M73" s="52"/>
      <c r="N73" s="14"/>
      <c r="O73" s="14"/>
      <c r="P73" s="14"/>
      <c r="Q73" s="17"/>
      <c r="R73" s="18"/>
      <c r="S73" s="27"/>
      <c r="T73" s="53"/>
      <c r="U73" s="53"/>
      <c r="V73" s="54"/>
      <c r="W73" s="54"/>
      <c r="X73" s="53"/>
      <c r="Y73" s="55"/>
      <c r="Z73" s="53"/>
      <c r="AA73" s="54"/>
      <c r="AB73" s="54"/>
      <c r="AC73" s="53"/>
      <c r="AD73" s="55"/>
      <c r="AE73" s="53"/>
      <c r="AF73" s="53"/>
      <c r="AG73" s="53"/>
      <c r="AH73" s="53"/>
      <c r="AI73" s="55"/>
      <c r="AJ73" s="53"/>
      <c r="AK73" s="54"/>
      <c r="AL73" s="54"/>
    </row>
    <row r="74" spans="1:38" ht="30.75" customHeight="1" x14ac:dyDescent="0.25">
      <c r="A74" s="87" t="s">
        <v>64</v>
      </c>
      <c r="B74" s="244" t="str">
        <f>'MCC 2020-21 Lic Géo hypotez1'!C70</f>
        <v>Histoire médiévale : fondements socio-culturels de l’Occident médiéval (CM)</v>
      </c>
      <c r="C74" s="33" t="str">
        <f>'MCC 2020-21 Lic Géo hypotez1'!D70</f>
        <v>LOL6D7D</v>
      </c>
      <c r="D74" s="31" t="s">
        <v>116</v>
      </c>
      <c r="E74" s="50" t="s">
        <v>71</v>
      </c>
      <c r="F74" s="31" t="s">
        <v>72</v>
      </c>
      <c r="G74" s="32"/>
      <c r="H74" s="33" t="s">
        <v>80</v>
      </c>
      <c r="I74" s="33" t="s">
        <v>80</v>
      </c>
      <c r="J74" s="33" t="s">
        <v>79</v>
      </c>
      <c r="K74" s="34">
        <v>5</v>
      </c>
      <c r="L74" s="34">
        <v>79</v>
      </c>
      <c r="M74" s="34">
        <f t="shared" si="60"/>
        <v>6.3291139240506329</v>
      </c>
      <c r="N74" s="35">
        <f>'MCC 2020-21 Lic Géo hypotez1'!N70</f>
        <v>24</v>
      </c>
      <c r="O74" s="35">
        <f>'MCC 2020-21 Lic Géo hypotez1'!P70</f>
        <v>0</v>
      </c>
      <c r="P74" s="35"/>
      <c r="Q74" s="36">
        <f>'MCC 2020-21 Lic Géo hypotez1'!S70</f>
        <v>0</v>
      </c>
      <c r="R74" s="197">
        <f t="shared" si="61"/>
        <v>2.278481012658228</v>
      </c>
      <c r="S74" s="58">
        <v>1.5</v>
      </c>
      <c r="T74" s="59">
        <v>1</v>
      </c>
      <c r="U74" s="59">
        <f t="shared" si="54"/>
        <v>24</v>
      </c>
      <c r="V74" s="40">
        <f t="shared" si="62"/>
        <v>36</v>
      </c>
      <c r="W74" s="41">
        <f t="shared" si="69"/>
        <v>2.278481012658228</v>
      </c>
      <c r="X74" s="59"/>
      <c r="Y74" s="60"/>
      <c r="Z74" s="59"/>
      <c r="AA74" s="40"/>
      <c r="AB74" s="40"/>
      <c r="AC74" s="59"/>
      <c r="AD74" s="60"/>
      <c r="AE74" s="59"/>
      <c r="AF74" s="43"/>
      <c r="AG74" s="43"/>
      <c r="AH74" s="44"/>
      <c r="AI74" s="60"/>
      <c r="AJ74" s="59"/>
      <c r="AK74" s="45"/>
      <c r="AL74" s="45"/>
    </row>
    <row r="75" spans="1:38" ht="30.75" customHeight="1" x14ac:dyDescent="0.25">
      <c r="A75" s="87" t="s">
        <v>110</v>
      </c>
      <c r="B75" s="244" t="str">
        <f>'MCC 2020-21 Lic Géo hypotez1'!C71</f>
        <v>Période d'observation en en milieu scolaire S4</v>
      </c>
      <c r="C75" s="33" t="str">
        <f>'MCC 2020-21 Lic Géo hypotez1'!D71</f>
        <v>LOL4D7B
LOL4H7C</v>
      </c>
      <c r="D75" s="31" t="s">
        <v>116</v>
      </c>
      <c r="E75" s="50" t="s">
        <v>71</v>
      </c>
      <c r="F75" s="31" t="s">
        <v>72</v>
      </c>
      <c r="G75" s="32"/>
      <c r="H75" s="33" t="s">
        <v>77</v>
      </c>
      <c r="I75" s="33" t="s">
        <v>77</v>
      </c>
      <c r="J75" s="33"/>
      <c r="K75" s="34">
        <v>5</v>
      </c>
      <c r="L75" s="34">
        <v>57</v>
      </c>
      <c r="M75" s="34">
        <f t="shared" si="60"/>
        <v>8.7719298245614024</v>
      </c>
      <c r="N75" s="35">
        <f>'MCC 2020-21 Lic Géo hypotez1'!N71</f>
        <v>0</v>
      </c>
      <c r="O75" s="35">
        <f>'MCC 2020-21 Lic Géo hypotez1'!P71</f>
        <v>12</v>
      </c>
      <c r="P75" s="35"/>
      <c r="Q75" s="36">
        <f>'MCC 2020-21 Lic Géo hypotez1'!S71</f>
        <v>0</v>
      </c>
      <c r="R75" s="197">
        <f t="shared" si="61"/>
        <v>1.7142857142857144</v>
      </c>
      <c r="S75" s="58">
        <v>1.5</v>
      </c>
      <c r="T75" s="59">
        <v>1</v>
      </c>
      <c r="U75" s="59">
        <f t="shared" si="54"/>
        <v>0</v>
      </c>
      <c r="V75" s="40">
        <f t="shared" si="62"/>
        <v>0</v>
      </c>
      <c r="W75" s="41">
        <f t="shared" si="69"/>
        <v>0</v>
      </c>
      <c r="X75" s="59">
        <v>1</v>
      </c>
      <c r="Y75" s="60">
        <f t="shared" si="67"/>
        <v>1.6285714285714286</v>
      </c>
      <c r="Z75" s="59">
        <f t="shared" si="68"/>
        <v>12</v>
      </c>
      <c r="AA75" s="40">
        <f t="shared" si="64"/>
        <v>19.542857142857144</v>
      </c>
      <c r="AB75" s="40">
        <f t="shared" ref="AB75" si="70">AA75*M75%</f>
        <v>1.7142857142857144</v>
      </c>
      <c r="AC75" s="59"/>
      <c r="AD75" s="60"/>
      <c r="AE75" s="59"/>
      <c r="AF75" s="43"/>
      <c r="AG75" s="43"/>
      <c r="AH75" s="44"/>
      <c r="AI75" s="60"/>
      <c r="AJ75" s="59"/>
      <c r="AK75" s="45"/>
      <c r="AL75" s="45"/>
    </row>
    <row r="76" spans="1:38" ht="23.25" customHeight="1" x14ac:dyDescent="0.25">
      <c r="A76" s="230"/>
      <c r="B76" s="973" t="s">
        <v>135</v>
      </c>
      <c r="C76" s="974"/>
      <c r="D76" s="974"/>
      <c r="E76" s="974"/>
      <c r="F76" s="974"/>
      <c r="G76" s="974"/>
      <c r="H76" s="974"/>
      <c r="I76" s="974"/>
      <c r="J76" s="974"/>
      <c r="K76" s="974"/>
      <c r="L76" s="975"/>
      <c r="M76" s="235">
        <v>228</v>
      </c>
      <c r="N76" s="245" t="e">
        <f>N58+N60+N61+N62+N65+N71+N72</f>
        <v>#REF!</v>
      </c>
      <c r="O76" s="245" t="e">
        <f>O59+O60+O61+O63+O64+O67+O71+O72</f>
        <v>#REF!</v>
      </c>
      <c r="P76" s="231"/>
      <c r="Q76" s="231"/>
      <c r="R76" s="221"/>
      <c r="S76" s="63"/>
      <c r="T76" s="64"/>
      <c r="U76" s="64"/>
      <c r="V76" s="65"/>
      <c r="W76" s="222"/>
      <c r="X76" s="64"/>
      <c r="Y76" s="66"/>
      <c r="Z76" s="64"/>
      <c r="AA76" s="65"/>
      <c r="AB76" s="65"/>
      <c r="AC76" s="64"/>
      <c r="AD76" s="66"/>
      <c r="AE76" s="64"/>
      <c r="AF76" s="67"/>
      <c r="AG76" s="67"/>
      <c r="AH76" s="223"/>
      <c r="AI76" s="66"/>
      <c r="AJ76" s="64"/>
      <c r="AK76" s="69"/>
      <c r="AL76" s="69"/>
    </row>
    <row r="77" spans="1:38" ht="23.25" customHeight="1" x14ac:dyDescent="0.25">
      <c r="A77" s="229"/>
      <c r="B77" s="973" t="s">
        <v>137</v>
      </c>
      <c r="C77" s="974"/>
      <c r="D77" s="974"/>
      <c r="E77" s="974"/>
      <c r="F77" s="974"/>
      <c r="G77" s="974"/>
      <c r="H77" s="974"/>
      <c r="I77" s="974"/>
      <c r="J77" s="974"/>
      <c r="K77" s="974"/>
      <c r="L77" s="975"/>
      <c r="M77" s="235">
        <v>218</v>
      </c>
      <c r="N77" s="246">
        <v>99</v>
      </c>
      <c r="O77" s="246" t="e">
        <f>O59+O60+O61+O63+O64+O67+O75</f>
        <v>#REF!</v>
      </c>
      <c r="P77" s="232"/>
      <c r="Q77" s="232"/>
      <c r="R77" s="221"/>
      <c r="S77" s="63"/>
      <c r="T77" s="64"/>
      <c r="U77" s="64"/>
      <c r="V77" s="65"/>
      <c r="W77" s="222"/>
      <c r="X77" s="64"/>
      <c r="Y77" s="66"/>
      <c r="Z77" s="64"/>
      <c r="AA77" s="65"/>
      <c r="AB77" s="65"/>
      <c r="AC77" s="64"/>
      <c r="AD77" s="66"/>
      <c r="AE77" s="64"/>
      <c r="AF77" s="67"/>
      <c r="AG77" s="67"/>
      <c r="AH77" s="223"/>
      <c r="AI77" s="66"/>
      <c r="AJ77" s="64"/>
      <c r="AK77" s="69"/>
      <c r="AL77" s="69"/>
    </row>
    <row r="78" spans="1:38" ht="23.25" customHeight="1" x14ac:dyDescent="0.25">
      <c r="A78" s="236"/>
      <c r="B78" s="976" t="s">
        <v>136</v>
      </c>
      <c r="C78" s="977"/>
      <c r="D78" s="977"/>
      <c r="E78" s="977"/>
      <c r="F78" s="977"/>
      <c r="G78" s="977"/>
      <c r="H78" s="977"/>
      <c r="I78" s="977"/>
      <c r="J78" s="977"/>
      <c r="K78" s="977"/>
      <c r="L78" s="977"/>
      <c r="M78" s="239" t="e">
        <f>SUM(R58:R75)</f>
        <v>#REF!</v>
      </c>
      <c r="N78" s="116"/>
      <c r="O78" s="116"/>
      <c r="P78" s="116"/>
      <c r="Q78" s="116"/>
      <c r="R78" s="238"/>
      <c r="S78" s="63"/>
      <c r="T78" s="117"/>
      <c r="U78" s="64"/>
      <c r="V78" s="65"/>
      <c r="W78" s="65"/>
      <c r="X78" s="64"/>
      <c r="Y78" s="66"/>
      <c r="Z78" s="64"/>
      <c r="AA78" s="65"/>
      <c r="AB78" s="65"/>
      <c r="AC78" s="64"/>
      <c r="AD78" s="66"/>
      <c r="AE78" s="64"/>
      <c r="AF78" s="64"/>
      <c r="AG78" s="64"/>
      <c r="AH78" s="64"/>
      <c r="AI78" s="66"/>
      <c r="AJ78" s="64"/>
      <c r="AK78" s="65"/>
      <c r="AL78" s="65"/>
    </row>
    <row r="79" spans="1:38" ht="30.75" customHeight="1" x14ac:dyDescent="0.25">
      <c r="A79" s="118"/>
      <c r="B79" s="119"/>
      <c r="C79" s="119"/>
      <c r="D79" s="119"/>
      <c r="E79" s="119"/>
      <c r="F79" s="119"/>
      <c r="G79" s="119"/>
      <c r="H79" s="119"/>
      <c r="I79" s="119"/>
      <c r="J79" s="119"/>
      <c r="K79" s="119"/>
      <c r="L79" s="119"/>
      <c r="M79" s="119"/>
      <c r="N79" s="119"/>
      <c r="O79" s="119"/>
      <c r="P79" s="119"/>
      <c r="Q79" s="119"/>
      <c r="R79" s="120"/>
      <c r="S79" s="121"/>
      <c r="T79" s="123"/>
      <c r="U79" s="123"/>
      <c r="V79" s="124"/>
      <c r="W79" s="124"/>
      <c r="X79" s="123"/>
      <c r="Y79" s="125"/>
      <c r="Z79" s="123"/>
      <c r="AA79" s="124"/>
      <c r="AB79" s="124"/>
      <c r="AC79" s="123"/>
      <c r="AD79" s="125"/>
      <c r="AE79" s="123"/>
      <c r="AF79" s="123"/>
      <c r="AG79" s="123"/>
      <c r="AH79" s="123"/>
      <c r="AI79" s="125"/>
      <c r="AJ79" s="123"/>
      <c r="AK79" s="124"/>
      <c r="AL79" s="124"/>
    </row>
    <row r="80" spans="1:38" ht="30.75" customHeight="1" x14ac:dyDescent="0.25">
      <c r="A80" s="128"/>
      <c r="B80" s="129" t="s">
        <v>33</v>
      </c>
      <c r="C80" s="128"/>
      <c r="D80" s="128"/>
      <c r="E80" s="128"/>
      <c r="F80" s="128"/>
      <c r="G80" s="128"/>
      <c r="H80" s="128"/>
      <c r="I80" s="128"/>
      <c r="J80" s="128"/>
      <c r="K80" s="130">
        <v>40</v>
      </c>
      <c r="L80" s="130"/>
      <c r="M80" s="130"/>
      <c r="N80" s="128"/>
      <c r="O80" s="128"/>
      <c r="P80" s="128"/>
      <c r="Q80" s="131"/>
      <c r="R80" s="132"/>
      <c r="S80" s="133"/>
      <c r="T80" s="134"/>
      <c r="U80" s="134"/>
      <c r="V80" s="135"/>
      <c r="W80" s="135"/>
      <c r="X80" s="134"/>
      <c r="Y80" s="136"/>
      <c r="Z80" s="134"/>
      <c r="AA80" s="135"/>
      <c r="AB80" s="135"/>
      <c r="AC80" s="134"/>
      <c r="AD80" s="136"/>
      <c r="AE80" s="134"/>
      <c r="AF80" s="134"/>
      <c r="AG80" s="134"/>
      <c r="AH80" s="134"/>
      <c r="AI80" s="136"/>
      <c r="AJ80" s="134"/>
      <c r="AK80" s="135"/>
      <c r="AL80" s="135"/>
    </row>
    <row r="81" spans="1:38" ht="30.75" customHeight="1" x14ac:dyDescent="0.25">
      <c r="A81" s="87" t="s">
        <v>38</v>
      </c>
      <c r="B81" s="88" t="str">
        <f>'MCC 2020-21 Lic Géo hypotez1'!C76</f>
        <v>Systèmes et réseaux de transport</v>
      </c>
      <c r="C81" s="33">
        <f>'MCC 2020-21 Lic Géo hypotez1'!D76</f>
        <v>0</v>
      </c>
      <c r="D81" s="31" t="s">
        <v>29</v>
      </c>
      <c r="E81" s="31" t="s">
        <v>123</v>
      </c>
      <c r="F81" s="31" t="s">
        <v>73</v>
      </c>
      <c r="G81" s="32"/>
      <c r="H81" s="33" t="s">
        <v>80</v>
      </c>
      <c r="I81" s="33" t="s">
        <v>80</v>
      </c>
      <c r="J81" s="33" t="s">
        <v>78</v>
      </c>
      <c r="K81" s="34">
        <v>20</v>
      </c>
      <c r="L81" s="34">
        <v>20</v>
      </c>
      <c r="M81" s="34">
        <f t="shared" ref="M81:M98" si="71">(K81/L81)*100</f>
        <v>100</v>
      </c>
      <c r="N81" s="35">
        <f>'MCC 2020-21 Lic Géo hypotez1'!N76</f>
        <v>15</v>
      </c>
      <c r="O81" s="35">
        <f>'MCC 2020-21 Lic Géo hypotez1'!P76</f>
        <v>15</v>
      </c>
      <c r="P81" s="35"/>
      <c r="Q81" s="36">
        <f>'MCC 2020-21 Lic Géo hypotez1'!S76</f>
        <v>0</v>
      </c>
      <c r="R81" s="197">
        <f t="shared" ref="R81:R98" si="72">W81+AB81+AG81+AL81</f>
        <v>37.5</v>
      </c>
      <c r="S81" s="58">
        <v>1.5</v>
      </c>
      <c r="T81" s="59">
        <v>1</v>
      </c>
      <c r="U81" s="59">
        <f t="shared" si="54"/>
        <v>15</v>
      </c>
      <c r="V81" s="40">
        <f t="shared" ref="V81:V97" si="73">U81*S81</f>
        <v>22.5</v>
      </c>
      <c r="W81" s="41">
        <f t="shared" ref="W81:W97" si="74">V81*M81%</f>
        <v>22.5</v>
      </c>
      <c r="X81" s="59">
        <v>1</v>
      </c>
      <c r="Y81" s="60">
        <v>1</v>
      </c>
      <c r="Z81" s="59">
        <f t="shared" si="68"/>
        <v>15</v>
      </c>
      <c r="AA81" s="40">
        <f t="shared" ref="AA81:AA98" si="75">Y81*Z81</f>
        <v>15</v>
      </c>
      <c r="AB81" s="40">
        <f t="shared" ref="AB81:AB95" si="76">AA81*M81%</f>
        <v>15</v>
      </c>
      <c r="AC81" s="59"/>
      <c r="AD81" s="60"/>
      <c r="AE81" s="59"/>
      <c r="AF81" s="43"/>
      <c r="AG81" s="43"/>
      <c r="AH81" s="44"/>
      <c r="AI81" s="60"/>
      <c r="AJ81" s="59"/>
      <c r="AK81" s="45"/>
      <c r="AL81" s="45"/>
    </row>
    <row r="82" spans="1:38" ht="30.75" customHeight="1" x14ac:dyDescent="0.25">
      <c r="A82" s="87" t="s">
        <v>117</v>
      </c>
      <c r="B82" s="88" t="e">
        <f>'MCC 2020-21 Lic Géo hypotez1'!#REF!</f>
        <v>#REF!</v>
      </c>
      <c r="C82" s="33" t="e">
        <f>'MCC 2020-21 Lic Géo hypotez1'!#REF!</f>
        <v>#REF!</v>
      </c>
      <c r="D82" s="31" t="s">
        <v>29</v>
      </c>
      <c r="E82" s="31" t="s">
        <v>71</v>
      </c>
      <c r="F82" s="31" t="s">
        <v>73</v>
      </c>
      <c r="G82" s="32"/>
      <c r="H82" s="33" t="s">
        <v>81</v>
      </c>
      <c r="I82" s="33" t="s">
        <v>81</v>
      </c>
      <c r="J82" s="33" t="s">
        <v>78</v>
      </c>
      <c r="K82" s="34">
        <v>21</v>
      </c>
      <c r="L82" s="34">
        <v>42</v>
      </c>
      <c r="M82" s="34">
        <f t="shared" si="71"/>
        <v>50</v>
      </c>
      <c r="N82" s="35" t="e">
        <f>'MCC 2020-21 Lic Géo hypotez1'!#REF!</f>
        <v>#REF!</v>
      </c>
      <c r="O82" s="35" t="e">
        <f>'MCC 2020-21 Lic Géo hypotez1'!#REF!</f>
        <v>#REF!</v>
      </c>
      <c r="P82" s="35"/>
      <c r="Q82" s="36" t="e">
        <f>'MCC 2020-21 Lic Géo hypotez1'!#REF!</f>
        <v>#REF!</v>
      </c>
      <c r="R82" s="197" t="e">
        <f t="shared" si="72"/>
        <v>#REF!</v>
      </c>
      <c r="S82" s="58">
        <v>1.5</v>
      </c>
      <c r="T82" s="59">
        <v>1</v>
      </c>
      <c r="U82" s="59" t="e">
        <f t="shared" si="54"/>
        <v>#REF!</v>
      </c>
      <c r="V82" s="40" t="e">
        <f t="shared" si="73"/>
        <v>#REF!</v>
      </c>
      <c r="W82" s="41" t="e">
        <f t="shared" si="74"/>
        <v>#REF!</v>
      </c>
      <c r="X82" s="59"/>
      <c r="Y82" s="60"/>
      <c r="Z82" s="59"/>
      <c r="AA82" s="40"/>
      <c r="AB82" s="40"/>
      <c r="AC82" s="59"/>
      <c r="AD82" s="60"/>
      <c r="AE82" s="59"/>
      <c r="AF82" s="43"/>
      <c r="AG82" s="43"/>
      <c r="AH82" s="44"/>
      <c r="AI82" s="60"/>
      <c r="AJ82" s="59"/>
      <c r="AK82" s="45"/>
      <c r="AL82" s="45"/>
    </row>
    <row r="83" spans="1:38" ht="30.75" customHeight="1" x14ac:dyDescent="0.25">
      <c r="A83" s="87" t="s">
        <v>118</v>
      </c>
      <c r="B83" s="88" t="e">
        <f>'MCC 2020-21 Lic Géo hypotez1'!#REF!</f>
        <v>#REF!</v>
      </c>
      <c r="C83" s="33" t="e">
        <f>'MCC 2020-21 Lic Géo hypotez1'!#REF!</f>
        <v>#REF!</v>
      </c>
      <c r="D83" s="31" t="s">
        <v>29</v>
      </c>
      <c r="E83" s="31"/>
      <c r="F83" s="31" t="s">
        <v>73</v>
      </c>
      <c r="G83" s="32"/>
      <c r="H83" s="35" t="s">
        <v>81</v>
      </c>
      <c r="I83" s="35" t="s">
        <v>81</v>
      </c>
      <c r="J83" s="35" t="s">
        <v>78</v>
      </c>
      <c r="K83" s="34">
        <v>21</v>
      </c>
      <c r="L83" s="34">
        <v>21</v>
      </c>
      <c r="M83" s="34">
        <f t="shared" si="71"/>
        <v>100</v>
      </c>
      <c r="N83" s="35" t="e">
        <f>'MCC 2020-21 Lic Géo hypotez1'!#REF!</f>
        <v>#REF!</v>
      </c>
      <c r="O83" s="35" t="e">
        <f>'MCC 2020-21 Lic Géo hypotez1'!#REF!</f>
        <v>#REF!</v>
      </c>
      <c r="P83" s="35"/>
      <c r="Q83" s="36" t="e">
        <f>'MCC 2020-21 Lic Géo hypotez1'!#REF!</f>
        <v>#REF!</v>
      </c>
      <c r="R83" s="197" t="e">
        <f t="shared" si="72"/>
        <v>#REF!</v>
      </c>
      <c r="S83" s="58"/>
      <c r="T83" s="59"/>
      <c r="U83" s="59"/>
      <c r="V83" s="40"/>
      <c r="W83" s="41"/>
      <c r="X83" s="59">
        <v>1</v>
      </c>
      <c r="Y83" s="60">
        <v>1</v>
      </c>
      <c r="Z83" s="59" t="e">
        <f t="shared" si="68"/>
        <v>#REF!</v>
      </c>
      <c r="AA83" s="40" t="e">
        <f t="shared" si="75"/>
        <v>#REF!</v>
      </c>
      <c r="AB83" s="40" t="e">
        <f t="shared" si="76"/>
        <v>#REF!</v>
      </c>
      <c r="AC83" s="59"/>
      <c r="AD83" s="60"/>
      <c r="AE83" s="59"/>
      <c r="AF83" s="43"/>
      <c r="AG83" s="43"/>
      <c r="AH83" s="44"/>
      <c r="AI83" s="60"/>
      <c r="AJ83" s="59"/>
      <c r="AK83" s="45"/>
      <c r="AL83" s="45"/>
    </row>
    <row r="84" spans="1:38" ht="30.75" customHeight="1" x14ac:dyDescent="0.25">
      <c r="A84" s="87" t="s">
        <v>119</v>
      </c>
      <c r="B84" s="88" t="str">
        <f>'MCC 2020-21 Lic Géo hypotez1'!C78</f>
        <v xml:space="preserve">Le monde Russe face aux défis du développement durable </v>
      </c>
      <c r="C84" s="33" t="str">
        <f>'MCC 2020-21 Lic Géo hypotez1'!D78</f>
        <v>LOL5D8B</v>
      </c>
      <c r="D84" s="31" t="s">
        <v>29</v>
      </c>
      <c r="E84" s="50" t="s">
        <v>123</v>
      </c>
      <c r="F84" s="50" t="s">
        <v>73</v>
      </c>
      <c r="G84" s="32"/>
      <c r="H84" s="35" t="s">
        <v>81</v>
      </c>
      <c r="I84" s="35" t="s">
        <v>81</v>
      </c>
      <c r="J84" s="35" t="s">
        <v>78</v>
      </c>
      <c r="K84" s="34">
        <v>21</v>
      </c>
      <c r="L84" s="34">
        <v>21</v>
      </c>
      <c r="M84" s="34">
        <f t="shared" si="71"/>
        <v>100</v>
      </c>
      <c r="N84" s="35">
        <f>'MCC 2020-21 Lic Géo hypotez1'!N78</f>
        <v>15</v>
      </c>
      <c r="O84" s="35">
        <f>'MCC 2020-21 Lic Géo hypotez1'!P78</f>
        <v>15</v>
      </c>
      <c r="P84" s="35"/>
      <c r="Q84" s="36">
        <f>'MCC 2020-21 Lic Géo hypotez1'!S78</f>
        <v>0</v>
      </c>
      <c r="R84" s="197">
        <f t="shared" si="72"/>
        <v>22.5</v>
      </c>
      <c r="S84" s="58">
        <v>1.5</v>
      </c>
      <c r="T84" s="59">
        <v>1</v>
      </c>
      <c r="U84" s="59">
        <f t="shared" si="54"/>
        <v>15</v>
      </c>
      <c r="V84" s="40">
        <f t="shared" si="73"/>
        <v>22.5</v>
      </c>
      <c r="W84" s="41">
        <f t="shared" si="74"/>
        <v>22.5</v>
      </c>
      <c r="X84" s="59"/>
      <c r="Y84" s="60"/>
      <c r="Z84" s="59"/>
      <c r="AA84" s="40"/>
      <c r="AB84" s="40"/>
      <c r="AC84" s="59"/>
      <c r="AD84" s="60"/>
      <c r="AE84" s="59"/>
      <c r="AF84" s="43"/>
      <c r="AG84" s="43"/>
      <c r="AH84" s="44"/>
      <c r="AI84" s="60"/>
      <c r="AJ84" s="59"/>
      <c r="AK84" s="45"/>
      <c r="AL84" s="45"/>
    </row>
    <row r="85" spans="1:38" ht="30.75" customHeight="1" x14ac:dyDescent="0.25">
      <c r="A85" s="87" t="s">
        <v>120</v>
      </c>
      <c r="B85" s="88" t="e">
        <f>'MCC 2020-21 Lic Géo hypotez1'!#REF!</f>
        <v>#REF!</v>
      </c>
      <c r="C85" s="33" t="e">
        <f>'MCC 2020-21 Lic Géo hypotez1'!#REF!</f>
        <v>#REF!</v>
      </c>
      <c r="D85" s="31" t="s">
        <v>29</v>
      </c>
      <c r="E85" s="31"/>
      <c r="F85" s="31" t="s">
        <v>73</v>
      </c>
      <c r="G85" s="32"/>
      <c r="H85" s="35" t="s">
        <v>81</v>
      </c>
      <c r="I85" s="35" t="s">
        <v>81</v>
      </c>
      <c r="J85" s="35" t="s">
        <v>78</v>
      </c>
      <c r="K85" s="34">
        <v>21</v>
      </c>
      <c r="L85" s="34">
        <v>21</v>
      </c>
      <c r="M85" s="34">
        <f t="shared" si="71"/>
        <v>100</v>
      </c>
      <c r="N85" s="35" t="e">
        <f>'MCC 2020-21 Lic Géo hypotez1'!#REF!</f>
        <v>#REF!</v>
      </c>
      <c r="O85" s="35" t="e">
        <f>'MCC 2020-21 Lic Géo hypotez1'!#REF!</f>
        <v>#REF!</v>
      </c>
      <c r="P85" s="35"/>
      <c r="Q85" s="36" t="e">
        <f>'MCC 2020-21 Lic Géo hypotez1'!#REF!</f>
        <v>#REF!</v>
      </c>
      <c r="R85" s="197" t="e">
        <f t="shared" si="72"/>
        <v>#REF!</v>
      </c>
      <c r="S85" s="58"/>
      <c r="T85" s="59"/>
      <c r="U85" s="59"/>
      <c r="V85" s="40"/>
      <c r="W85" s="41"/>
      <c r="X85" s="59">
        <v>1</v>
      </c>
      <c r="Y85" s="60">
        <v>1</v>
      </c>
      <c r="Z85" s="59" t="e">
        <f t="shared" si="68"/>
        <v>#REF!</v>
      </c>
      <c r="AA85" s="40" t="e">
        <f t="shared" si="75"/>
        <v>#REF!</v>
      </c>
      <c r="AB85" s="40" t="e">
        <f t="shared" si="76"/>
        <v>#REF!</v>
      </c>
      <c r="AC85" s="59"/>
      <c r="AD85" s="60"/>
      <c r="AE85" s="59"/>
      <c r="AF85" s="43"/>
      <c r="AG85" s="43"/>
      <c r="AH85" s="44"/>
      <c r="AI85" s="60"/>
      <c r="AJ85" s="59"/>
      <c r="AK85" s="45"/>
      <c r="AL85" s="45"/>
    </row>
    <row r="86" spans="1:38" ht="30.75" customHeight="1" x14ac:dyDescent="0.25">
      <c r="A86" s="87" t="s">
        <v>47</v>
      </c>
      <c r="B86" s="259" t="str">
        <f>'MCC 2020-21 Lic Géo hypotez1'!C79</f>
        <v>Enjeux, conflits et protection de la nature</v>
      </c>
      <c r="C86" s="33">
        <f>'MCC 2020-21 Lic Géo hypotez1'!D79</f>
        <v>0</v>
      </c>
      <c r="D86" s="31" t="s">
        <v>29</v>
      </c>
      <c r="E86" s="31"/>
      <c r="F86" s="50" t="s">
        <v>73</v>
      </c>
      <c r="G86" s="32"/>
      <c r="H86" s="33" t="s">
        <v>77</v>
      </c>
      <c r="I86" s="33" t="s">
        <v>77</v>
      </c>
      <c r="J86" s="35" t="s">
        <v>78</v>
      </c>
      <c r="K86" s="34">
        <v>20</v>
      </c>
      <c r="L86" s="34">
        <v>20</v>
      </c>
      <c r="M86" s="34">
        <f t="shared" si="71"/>
        <v>100</v>
      </c>
      <c r="N86" s="35">
        <f>'MCC 2020-21 Lic Géo hypotez1'!N79</f>
        <v>12</v>
      </c>
      <c r="O86" s="35">
        <f>'MCC 2020-21 Lic Géo hypotez1'!P79</f>
        <v>12</v>
      </c>
      <c r="P86" s="35"/>
      <c r="Q86" s="36">
        <f>'MCC 2020-21 Lic Géo hypotez1'!S79</f>
        <v>0</v>
      </c>
      <c r="R86" s="197">
        <f t="shared" si="72"/>
        <v>30</v>
      </c>
      <c r="S86" s="58">
        <v>1.5</v>
      </c>
      <c r="T86" s="59">
        <v>1</v>
      </c>
      <c r="U86" s="59">
        <f t="shared" si="54"/>
        <v>12</v>
      </c>
      <c r="V86" s="40">
        <f t="shared" si="73"/>
        <v>18</v>
      </c>
      <c r="W86" s="41">
        <f t="shared" si="74"/>
        <v>18</v>
      </c>
      <c r="X86" s="59">
        <v>1</v>
      </c>
      <c r="Y86" s="60">
        <v>1</v>
      </c>
      <c r="Z86" s="59">
        <f t="shared" si="68"/>
        <v>12</v>
      </c>
      <c r="AA86" s="40">
        <f t="shared" si="75"/>
        <v>12</v>
      </c>
      <c r="AB86" s="40">
        <f t="shared" si="76"/>
        <v>12</v>
      </c>
      <c r="AC86" s="59"/>
      <c r="AD86" s="60"/>
      <c r="AE86" s="59"/>
      <c r="AF86" s="43"/>
      <c r="AG86" s="43"/>
      <c r="AH86" s="44"/>
      <c r="AI86" s="60"/>
      <c r="AJ86" s="59"/>
      <c r="AK86" s="45"/>
      <c r="AL86" s="45"/>
    </row>
    <row r="87" spans="1:38" ht="30.75" customHeight="1" x14ac:dyDescent="0.25">
      <c r="A87" s="87" t="s">
        <v>50</v>
      </c>
      <c r="B87" s="259" t="str">
        <f>'MCC 2020-21 Lic Géo hypotez1'!C80</f>
        <v>Méthodes de terrain - S5 Géo</v>
      </c>
      <c r="C87" s="33">
        <f>'MCC 2020-21 Lic Géo hypotez1'!D80</f>
        <v>0</v>
      </c>
      <c r="D87" s="31" t="s">
        <v>29</v>
      </c>
      <c r="E87" s="31"/>
      <c r="F87" s="50" t="s">
        <v>73</v>
      </c>
      <c r="G87" s="32"/>
      <c r="H87" s="33" t="s">
        <v>77</v>
      </c>
      <c r="I87" s="33" t="s">
        <v>77</v>
      </c>
      <c r="J87" s="35" t="s">
        <v>78</v>
      </c>
      <c r="K87" s="34">
        <v>23</v>
      </c>
      <c r="L87" s="34">
        <v>23</v>
      </c>
      <c r="M87" s="34">
        <f t="shared" si="71"/>
        <v>100</v>
      </c>
      <c r="N87" s="35">
        <f>'MCC 2020-21 Lic Géo hypotez1'!N80</f>
        <v>0</v>
      </c>
      <c r="O87" s="35">
        <f>'MCC 2020-21 Lic Géo hypotez1'!P80</f>
        <v>24</v>
      </c>
      <c r="P87" s="35"/>
      <c r="Q87" s="36">
        <f>'MCC 2020-21 Lic Géo hypotez1'!S80</f>
        <v>0</v>
      </c>
      <c r="R87" s="197">
        <f t="shared" si="72"/>
        <v>24</v>
      </c>
      <c r="S87" s="58"/>
      <c r="T87" s="59"/>
      <c r="U87" s="59"/>
      <c r="V87" s="40"/>
      <c r="W87" s="41"/>
      <c r="X87" s="59">
        <v>1</v>
      </c>
      <c r="Y87" s="60">
        <v>1</v>
      </c>
      <c r="Z87" s="59">
        <f t="shared" si="68"/>
        <v>24</v>
      </c>
      <c r="AA87" s="40">
        <f t="shared" si="75"/>
        <v>24</v>
      </c>
      <c r="AB87" s="40">
        <f t="shared" si="76"/>
        <v>24</v>
      </c>
      <c r="AC87" s="59"/>
      <c r="AD87" s="60"/>
      <c r="AE87" s="59"/>
      <c r="AF87" s="43"/>
      <c r="AG87" s="43"/>
      <c r="AH87" s="44"/>
      <c r="AI87" s="60"/>
      <c r="AJ87" s="59"/>
      <c r="AK87" s="45"/>
      <c r="AL87" s="45"/>
    </row>
    <row r="88" spans="1:38" ht="30.75" customHeight="1" x14ac:dyDescent="0.25">
      <c r="A88" s="87" t="s">
        <v>53</v>
      </c>
      <c r="B88" s="259" t="str">
        <f>'MCC 2020-21 Lic Géo hypotez1'!C81</f>
        <v>Ecole de terrain  - S5 Géo
Non Présentiel-  forfait organisation - encadrement - évaluation 24 HETD</v>
      </c>
      <c r="C88" s="33" t="str">
        <f>'MCC 2020-21 Lic Géo hypotez1'!D81</f>
        <v>LOL6D50</v>
      </c>
      <c r="D88" s="31" t="s">
        <v>29</v>
      </c>
      <c r="E88" s="31"/>
      <c r="F88" s="50" t="s">
        <v>73</v>
      </c>
      <c r="G88" s="32"/>
      <c r="H88" s="33" t="s">
        <v>77</v>
      </c>
      <c r="I88" s="33" t="s">
        <v>77</v>
      </c>
      <c r="J88" s="35" t="s">
        <v>78</v>
      </c>
      <c r="K88" s="34">
        <v>23</v>
      </c>
      <c r="L88" s="34">
        <v>23</v>
      </c>
      <c r="M88" s="34">
        <f t="shared" si="71"/>
        <v>100</v>
      </c>
      <c r="N88" s="35">
        <f>'MCC 2020-21 Lic Géo hypotez1'!N81</f>
        <v>0</v>
      </c>
      <c r="O88" s="35">
        <f>'MCC 2020-21 Lic Géo hypotez1'!P81</f>
        <v>24</v>
      </c>
      <c r="P88" s="35"/>
      <c r="Q88" s="36">
        <f>'MCC 2020-21 Lic Géo hypotez1'!S81</f>
        <v>0</v>
      </c>
      <c r="R88" s="197">
        <f t="shared" si="72"/>
        <v>15.771428571428572</v>
      </c>
      <c r="S88" s="58"/>
      <c r="T88" s="59"/>
      <c r="U88" s="59"/>
      <c r="V88" s="40"/>
      <c r="W88" s="41"/>
      <c r="X88" s="59">
        <v>1</v>
      </c>
      <c r="Y88" s="60">
        <f t="shared" si="67"/>
        <v>0.65714285714285714</v>
      </c>
      <c r="Z88" s="59">
        <f t="shared" si="68"/>
        <v>24</v>
      </c>
      <c r="AA88" s="40">
        <f t="shared" si="75"/>
        <v>15.771428571428572</v>
      </c>
      <c r="AB88" s="40">
        <f t="shared" si="76"/>
        <v>15.771428571428572</v>
      </c>
      <c r="AC88" s="59"/>
      <c r="AD88" s="60"/>
      <c r="AE88" s="59"/>
      <c r="AF88" s="43"/>
      <c r="AG88" s="43"/>
      <c r="AH88" s="44"/>
      <c r="AI88" s="60"/>
      <c r="AJ88" s="59"/>
      <c r="AK88" s="45"/>
      <c r="AL88" s="45"/>
    </row>
    <row r="89" spans="1:38" ht="30.75" customHeight="1" x14ac:dyDescent="0.25">
      <c r="A89" s="87" t="s">
        <v>56</v>
      </c>
      <c r="B89" s="244" t="str">
        <f>'MCC 2020-21 Lic Géo hypotez1'!C82</f>
        <v>Choix langue vivante S5</v>
      </c>
      <c r="C89" s="219"/>
      <c r="D89" s="217" t="s">
        <v>101</v>
      </c>
      <c r="E89" s="242"/>
      <c r="F89" s="217" t="s">
        <v>72</v>
      </c>
      <c r="G89" s="169"/>
      <c r="H89" s="203"/>
      <c r="I89" s="203"/>
      <c r="J89" s="203"/>
      <c r="K89" s="202"/>
      <c r="L89" s="202"/>
      <c r="M89" s="172"/>
      <c r="N89" s="203"/>
      <c r="O89" s="203"/>
      <c r="P89" s="203"/>
      <c r="Q89" s="204"/>
      <c r="R89" s="175"/>
      <c r="S89" s="176"/>
      <c r="T89" s="177"/>
      <c r="U89" s="177"/>
      <c r="V89" s="178"/>
      <c r="W89" s="179"/>
      <c r="X89" s="177"/>
      <c r="Y89" s="180"/>
      <c r="Z89" s="177"/>
      <c r="AA89" s="178"/>
      <c r="AB89" s="178"/>
      <c r="AC89" s="177"/>
      <c r="AD89" s="180"/>
      <c r="AE89" s="177"/>
      <c r="AF89" s="181"/>
      <c r="AG89" s="181"/>
      <c r="AH89" s="182"/>
      <c r="AI89" s="180"/>
      <c r="AJ89" s="177"/>
      <c r="AK89" s="184"/>
      <c r="AL89" s="184"/>
    </row>
    <row r="90" spans="1:38" ht="30.75" customHeight="1" x14ac:dyDescent="0.25">
      <c r="A90" s="87" t="s">
        <v>96</v>
      </c>
      <c r="B90" s="88" t="str">
        <f>'MCC 2020-21 Lic Géo hypotez1'!C83</f>
        <v>Allemand S5</v>
      </c>
      <c r="C90" s="33" t="str">
        <f>'MCC 2020-21 Lic Géo hypotez1'!D83</f>
        <v>LOL5B5A
LOL5C4A
LOL5D6A
LOL5DH2A
LOL5E4A
LOL5G6A
LOL5H6A</v>
      </c>
      <c r="D90" s="50" t="s">
        <v>101</v>
      </c>
      <c r="E90" s="50" t="s">
        <v>74</v>
      </c>
      <c r="F90" s="50" t="s">
        <v>72</v>
      </c>
      <c r="G90" s="32"/>
      <c r="H90" s="33" t="s">
        <v>81</v>
      </c>
      <c r="I90" s="33" t="s">
        <v>81</v>
      </c>
      <c r="J90" s="33"/>
      <c r="K90" s="34">
        <v>2</v>
      </c>
      <c r="L90" s="34">
        <v>100</v>
      </c>
      <c r="M90" s="34">
        <f t="shared" si="71"/>
        <v>2</v>
      </c>
      <c r="N90" s="35">
        <f>'MCC 2020-21 Lic Géo hypotez1'!N83</f>
        <v>0</v>
      </c>
      <c r="O90" s="35">
        <f>'MCC 2020-21 Lic Géo hypotez1'!P83</f>
        <v>18</v>
      </c>
      <c r="P90" s="35"/>
      <c r="Q90" s="36">
        <f>'MCC 2020-21 Lic Géo hypotez1'!S83</f>
        <v>0</v>
      </c>
      <c r="R90" s="247">
        <f t="shared" si="72"/>
        <v>1.08</v>
      </c>
      <c r="S90" s="58"/>
      <c r="T90" s="59"/>
      <c r="U90" s="59"/>
      <c r="V90" s="40"/>
      <c r="W90" s="41"/>
      <c r="X90" s="59">
        <v>1</v>
      </c>
      <c r="Y90" s="60">
        <v>3</v>
      </c>
      <c r="Z90" s="59">
        <f t="shared" si="68"/>
        <v>18</v>
      </c>
      <c r="AA90" s="40">
        <f t="shared" si="75"/>
        <v>54</v>
      </c>
      <c r="AB90" s="40">
        <f t="shared" si="76"/>
        <v>1.08</v>
      </c>
      <c r="AC90" s="59"/>
      <c r="AD90" s="60"/>
      <c r="AE90" s="59"/>
      <c r="AF90" s="43"/>
      <c r="AG90" s="43"/>
      <c r="AH90" s="44"/>
      <c r="AI90" s="60"/>
      <c r="AJ90" s="59"/>
      <c r="AK90" s="45"/>
      <c r="AL90" s="45"/>
    </row>
    <row r="91" spans="1:38" ht="30.75" customHeight="1" x14ac:dyDescent="0.25">
      <c r="A91" s="87" t="s">
        <v>98</v>
      </c>
      <c r="B91" s="88" t="str">
        <f>'MCC 2020-21 Lic Géo hypotez1'!C84</f>
        <v>Anglais S5</v>
      </c>
      <c r="C91" s="33" t="str">
        <f>'MCC 2020-21 Lic Géo hypotez1'!D84</f>
        <v>LOL5C4B
LOL5D6B
LOL5DH1A
LOL5E4B
LOL5G6B
LOL5H6B</v>
      </c>
      <c r="D91" s="50" t="s">
        <v>101</v>
      </c>
      <c r="E91" s="50" t="s">
        <v>74</v>
      </c>
      <c r="F91" s="50" t="s">
        <v>72</v>
      </c>
      <c r="G91" s="32"/>
      <c r="H91" s="33" t="s">
        <v>81</v>
      </c>
      <c r="I91" s="33" t="s">
        <v>81</v>
      </c>
      <c r="J91" s="33"/>
      <c r="K91" s="34">
        <v>23</v>
      </c>
      <c r="L91" s="34">
        <v>23</v>
      </c>
      <c r="M91" s="34">
        <f t="shared" si="71"/>
        <v>100</v>
      </c>
      <c r="N91" s="35">
        <f>'MCC 2020-21 Lic Géo hypotez1'!N84</f>
        <v>0</v>
      </c>
      <c r="O91" s="35">
        <f>'MCC 2020-21 Lic Géo hypotez1'!P84</f>
        <v>18</v>
      </c>
      <c r="P91" s="35"/>
      <c r="Q91" s="36">
        <f>'MCC 2020-21 Lic Géo hypotez1'!S84</f>
        <v>0</v>
      </c>
      <c r="R91" s="247">
        <f t="shared" si="72"/>
        <v>18</v>
      </c>
      <c r="S91" s="58"/>
      <c r="T91" s="59"/>
      <c r="U91" s="59"/>
      <c r="V91" s="40"/>
      <c r="W91" s="41"/>
      <c r="X91" s="59">
        <v>1</v>
      </c>
      <c r="Y91" s="60">
        <v>1</v>
      </c>
      <c r="Z91" s="59">
        <f t="shared" si="68"/>
        <v>18</v>
      </c>
      <c r="AA91" s="40">
        <f t="shared" si="75"/>
        <v>18</v>
      </c>
      <c r="AB91" s="40">
        <f t="shared" si="76"/>
        <v>18</v>
      </c>
      <c r="AC91" s="59"/>
      <c r="AD91" s="60"/>
      <c r="AE91" s="59"/>
      <c r="AF91" s="43"/>
      <c r="AG91" s="43"/>
      <c r="AH91" s="44"/>
      <c r="AI91" s="60"/>
      <c r="AJ91" s="59"/>
      <c r="AK91" s="45"/>
      <c r="AL91" s="45"/>
    </row>
    <row r="92" spans="1:38" ht="30.75" customHeight="1" x14ac:dyDescent="0.25">
      <c r="A92" s="87" t="s">
        <v>99</v>
      </c>
      <c r="B92" s="88" t="str">
        <f>'MCC 2020-21 Lic Géo hypotez1'!C85</f>
        <v>Espagnol S5</v>
      </c>
      <c r="C92" s="33" t="str">
        <f>'MCC 2020-21 Lic Géo hypotez1'!D85</f>
        <v>LLO5B5B
LOL5B5B
LOL5D6C
LOL5DH3A
LOL5E4C
LOL5G6C
LOL5H6C</v>
      </c>
      <c r="D92" s="31" t="s">
        <v>101</v>
      </c>
      <c r="E92" s="50" t="s">
        <v>74</v>
      </c>
      <c r="F92" s="31" t="s">
        <v>72</v>
      </c>
      <c r="G92" s="32"/>
      <c r="H92" s="35" t="s">
        <v>81</v>
      </c>
      <c r="I92" s="35" t="s">
        <v>81</v>
      </c>
      <c r="J92" s="35"/>
      <c r="K92" s="34">
        <v>6</v>
      </c>
      <c r="L92" s="34">
        <v>37</v>
      </c>
      <c r="M92" s="34">
        <f t="shared" si="71"/>
        <v>16.216216216216218</v>
      </c>
      <c r="N92" s="35">
        <f>'MCC 2020-21 Lic Géo hypotez1'!N85</f>
        <v>0</v>
      </c>
      <c r="O92" s="35">
        <f>'MCC 2020-21 Lic Géo hypotez1'!P85</f>
        <v>18</v>
      </c>
      <c r="P92" s="35"/>
      <c r="Q92" s="36">
        <f>'MCC 2020-21 Lic Géo hypotez1'!S85</f>
        <v>0</v>
      </c>
      <c r="R92" s="247">
        <f t="shared" si="72"/>
        <v>2.9189189189189193</v>
      </c>
      <c r="S92" s="58"/>
      <c r="T92" s="59"/>
      <c r="U92" s="59"/>
      <c r="V92" s="40"/>
      <c r="W92" s="41"/>
      <c r="X92" s="59">
        <v>1</v>
      </c>
      <c r="Y92" s="60">
        <v>1</v>
      </c>
      <c r="Z92" s="59">
        <f t="shared" si="68"/>
        <v>18</v>
      </c>
      <c r="AA92" s="40">
        <f t="shared" si="75"/>
        <v>18</v>
      </c>
      <c r="AB92" s="40">
        <f t="shared" si="76"/>
        <v>2.9189189189189193</v>
      </c>
      <c r="AC92" s="59"/>
      <c r="AD92" s="60"/>
      <c r="AE92" s="59"/>
      <c r="AF92" s="43"/>
      <c r="AG92" s="43"/>
      <c r="AH92" s="44"/>
      <c r="AI92" s="60"/>
      <c r="AJ92" s="59"/>
      <c r="AK92" s="45"/>
      <c r="AL92" s="45"/>
    </row>
    <row r="93" spans="1:38" ht="30.75" customHeight="1" x14ac:dyDescent="0.25">
      <c r="A93" s="52"/>
      <c r="B93" s="114" t="str">
        <f>'MCC 2020-21 Lic Géo hypotez1'!C86</f>
        <v>Parcours Aménagement - Environnement S5</v>
      </c>
      <c r="C93" s="14"/>
      <c r="D93" s="12"/>
      <c r="E93" s="12"/>
      <c r="F93" s="12" t="s">
        <v>73</v>
      </c>
      <c r="G93" s="16"/>
      <c r="H93" s="14"/>
      <c r="I93" s="14"/>
      <c r="J93" s="14"/>
      <c r="K93" s="248">
        <v>25</v>
      </c>
      <c r="L93" s="52"/>
      <c r="M93" s="52"/>
      <c r="N93" s="14"/>
      <c r="O93" s="14"/>
      <c r="P93" s="14"/>
      <c r="Q93" s="17"/>
      <c r="R93" s="18"/>
      <c r="S93" s="27"/>
      <c r="T93" s="53"/>
      <c r="U93" s="53"/>
      <c r="V93" s="54"/>
      <c r="W93" s="54"/>
      <c r="X93" s="53"/>
      <c r="Y93" s="55"/>
      <c r="Z93" s="53"/>
      <c r="AA93" s="54"/>
      <c r="AB93" s="54"/>
      <c r="AC93" s="53"/>
      <c r="AD93" s="55"/>
      <c r="AE93" s="53"/>
      <c r="AF93" s="53"/>
      <c r="AG93" s="53"/>
      <c r="AH93" s="53"/>
      <c r="AI93" s="55"/>
      <c r="AJ93" s="53"/>
      <c r="AK93" s="54"/>
      <c r="AL93" s="54"/>
    </row>
    <row r="94" spans="1:38" ht="30.75" customHeight="1" x14ac:dyDescent="0.25">
      <c r="A94" s="87" t="s">
        <v>61</v>
      </c>
      <c r="B94" s="88" t="str">
        <f>'MCC 2020-21 Lic Géo hypotez1'!C87</f>
        <v>Les outils du développement territorial</v>
      </c>
      <c r="C94" s="33" t="str">
        <f>'MCC 2020-21 Lic Géo hypotez1'!D87</f>
        <v>LOL6D8A</v>
      </c>
      <c r="D94" s="31" t="s">
        <v>116</v>
      </c>
      <c r="E94" s="31"/>
      <c r="F94" s="31" t="s">
        <v>73</v>
      </c>
      <c r="G94" s="32"/>
      <c r="H94" s="33" t="s">
        <v>80</v>
      </c>
      <c r="I94" s="33" t="s">
        <v>80</v>
      </c>
      <c r="J94" s="35" t="s">
        <v>78</v>
      </c>
      <c r="K94" s="34">
        <v>20</v>
      </c>
      <c r="L94" s="34">
        <v>20</v>
      </c>
      <c r="M94" s="34">
        <f t="shared" si="71"/>
        <v>100</v>
      </c>
      <c r="N94" s="35">
        <f>'MCC 2020-21 Lic Géo hypotez1'!N87</f>
        <v>8</v>
      </c>
      <c r="O94" s="35">
        <f>'MCC 2020-21 Lic Géo hypotez1'!P87</f>
        <v>24</v>
      </c>
      <c r="P94" s="35"/>
      <c r="Q94" s="36">
        <f>'MCC 2020-21 Lic Géo hypotez1'!S87</f>
        <v>0</v>
      </c>
      <c r="R94" s="247">
        <f t="shared" si="72"/>
        <v>36</v>
      </c>
      <c r="S94" s="58">
        <v>1.5</v>
      </c>
      <c r="T94" s="59">
        <v>1</v>
      </c>
      <c r="U94" s="59">
        <f t="shared" ref="U94:U118" si="77">SUM(N94)</f>
        <v>8</v>
      </c>
      <c r="V94" s="40">
        <f t="shared" si="73"/>
        <v>12</v>
      </c>
      <c r="W94" s="41">
        <f t="shared" si="74"/>
        <v>12</v>
      </c>
      <c r="X94" s="59">
        <v>1</v>
      </c>
      <c r="Y94" s="60">
        <v>1</v>
      </c>
      <c r="Z94" s="59">
        <f t="shared" si="68"/>
        <v>24</v>
      </c>
      <c r="AA94" s="40">
        <f t="shared" si="75"/>
        <v>24</v>
      </c>
      <c r="AB94" s="40">
        <f t="shared" si="76"/>
        <v>24</v>
      </c>
      <c r="AC94" s="59"/>
      <c r="AD94" s="60"/>
      <c r="AE94" s="59"/>
      <c r="AF94" s="43"/>
      <c r="AG94" s="43"/>
      <c r="AH94" s="44"/>
      <c r="AI94" s="60"/>
      <c r="AJ94" s="59"/>
      <c r="AK94" s="45"/>
      <c r="AL94" s="45"/>
    </row>
    <row r="95" spans="1:38" ht="30.75" customHeight="1" x14ac:dyDescent="0.25">
      <c r="A95" s="87" t="s">
        <v>108</v>
      </c>
      <c r="B95" s="88" t="str">
        <f>'MCC 2020-21 Lic Géo hypotez1'!C88</f>
        <v>Système d'information géographique (SIG)
(salle informatique)</v>
      </c>
      <c r="C95" s="33">
        <f>'MCC 2020-21 Lic Géo hypotez1'!D88</f>
        <v>0</v>
      </c>
      <c r="D95" s="31" t="s">
        <v>116</v>
      </c>
      <c r="E95" s="31"/>
      <c r="F95" s="31" t="s">
        <v>73</v>
      </c>
      <c r="G95" s="32"/>
      <c r="H95" s="33" t="s">
        <v>77</v>
      </c>
      <c r="I95" s="33" t="s">
        <v>77</v>
      </c>
      <c r="J95" s="35" t="s">
        <v>78</v>
      </c>
      <c r="K95" s="34">
        <v>24</v>
      </c>
      <c r="L95" s="34">
        <v>24</v>
      </c>
      <c r="M95" s="34">
        <f t="shared" si="71"/>
        <v>100</v>
      </c>
      <c r="N95" s="35">
        <f>'MCC 2020-21 Lic Géo hypotez1'!N88</f>
        <v>0</v>
      </c>
      <c r="O95" s="35">
        <f>'MCC 2020-21 Lic Géo hypotez1'!P88</f>
        <v>24</v>
      </c>
      <c r="P95" s="35"/>
      <c r="Q95" s="36">
        <f>'MCC 2020-21 Lic Géo hypotez1'!S88</f>
        <v>0</v>
      </c>
      <c r="R95" s="247">
        <f t="shared" si="72"/>
        <v>24</v>
      </c>
      <c r="S95" s="58"/>
      <c r="T95" s="59"/>
      <c r="U95" s="59"/>
      <c r="V95" s="40"/>
      <c r="W95" s="41"/>
      <c r="X95" s="59">
        <v>1</v>
      </c>
      <c r="Y95" s="60">
        <v>1</v>
      </c>
      <c r="Z95" s="59">
        <v>24</v>
      </c>
      <c r="AA95" s="40">
        <f t="shared" si="75"/>
        <v>24</v>
      </c>
      <c r="AB95" s="40">
        <f t="shared" si="76"/>
        <v>24</v>
      </c>
      <c r="AC95" s="59"/>
      <c r="AD95" s="60"/>
      <c r="AE95" s="59"/>
      <c r="AF95" s="43"/>
      <c r="AG95" s="43"/>
      <c r="AH95" s="44"/>
      <c r="AI95" s="60"/>
      <c r="AJ95" s="59"/>
      <c r="AK95" s="45"/>
      <c r="AL95" s="45"/>
    </row>
    <row r="96" spans="1:38" ht="30.75" customHeight="1" x14ac:dyDescent="0.25">
      <c r="A96" s="89"/>
      <c r="B96" s="114" t="str">
        <f>'MCC 2020-21 Lic Géo hypotez1'!C89</f>
        <v>Parcours MEEF S5 - Métiers de l'enseignement et de la formation</v>
      </c>
      <c r="C96" s="90"/>
      <c r="D96" s="91"/>
      <c r="E96" s="91" t="s">
        <v>71</v>
      </c>
      <c r="F96" s="91" t="s">
        <v>72</v>
      </c>
      <c r="G96" s="16"/>
      <c r="H96" s="90"/>
      <c r="I96" s="90"/>
      <c r="J96" s="14"/>
      <c r="K96" s="52">
        <v>5</v>
      </c>
      <c r="L96" s="52"/>
      <c r="M96" s="52"/>
      <c r="N96" s="14"/>
      <c r="O96" s="14"/>
      <c r="P96" s="14"/>
      <c r="Q96" s="17"/>
      <c r="R96" s="249"/>
      <c r="S96" s="27"/>
      <c r="T96" s="53"/>
      <c r="U96" s="53"/>
      <c r="V96" s="54"/>
      <c r="W96" s="54"/>
      <c r="X96" s="53"/>
      <c r="Y96" s="55"/>
      <c r="Z96" s="53"/>
      <c r="AA96" s="54"/>
      <c r="AB96" s="54"/>
      <c r="AC96" s="53"/>
      <c r="AD96" s="55"/>
      <c r="AE96" s="53"/>
      <c r="AF96" s="53"/>
      <c r="AG96" s="53"/>
      <c r="AH96" s="53"/>
      <c r="AI96" s="55"/>
      <c r="AJ96" s="53"/>
      <c r="AK96" s="54"/>
      <c r="AL96" s="54"/>
    </row>
    <row r="97" spans="1:38" ht="30.75" customHeight="1" x14ac:dyDescent="0.25">
      <c r="A97" s="61" t="s">
        <v>64</v>
      </c>
      <c r="B97" s="57" t="str">
        <f>'MCC 2020-21 Lic Géo hypotez1'!C90</f>
        <v>Histoire sociale et culturelle de l’Europe moderne (CM)</v>
      </c>
      <c r="C97" s="35" t="str">
        <f>'MCC 2020-21 Lic Géo hypotez1'!D90</f>
        <v>LOL5D7D</v>
      </c>
      <c r="D97" s="31" t="s">
        <v>116</v>
      </c>
      <c r="E97" s="31" t="s">
        <v>71</v>
      </c>
      <c r="F97" s="50" t="s">
        <v>72</v>
      </c>
      <c r="G97" s="32"/>
      <c r="H97" s="33" t="s">
        <v>80</v>
      </c>
      <c r="I97" s="33" t="s">
        <v>80</v>
      </c>
      <c r="J97" s="35" t="s">
        <v>76</v>
      </c>
      <c r="K97" s="34">
        <v>4</v>
      </c>
      <c r="L97" s="34">
        <v>78</v>
      </c>
      <c r="M97" s="34">
        <f t="shared" si="71"/>
        <v>5.1282051282051277</v>
      </c>
      <c r="N97" s="35">
        <f>'MCC 2020-21 Lic Géo hypotez1'!N90</f>
        <v>24</v>
      </c>
      <c r="O97" s="35">
        <f>'MCC 2020-21 Lic Géo hypotez1'!P90</f>
        <v>0</v>
      </c>
      <c r="P97" s="35"/>
      <c r="Q97" s="36">
        <f>'MCC 2020-21 Lic Géo hypotez1'!S90</f>
        <v>0</v>
      </c>
      <c r="R97" s="247">
        <f t="shared" si="72"/>
        <v>1.846153846153846</v>
      </c>
      <c r="S97" s="58">
        <v>1.5</v>
      </c>
      <c r="T97" s="59">
        <v>1</v>
      </c>
      <c r="U97" s="59">
        <f t="shared" si="77"/>
        <v>24</v>
      </c>
      <c r="V97" s="40">
        <f t="shared" si="73"/>
        <v>36</v>
      </c>
      <c r="W97" s="41">
        <f t="shared" si="74"/>
        <v>1.846153846153846</v>
      </c>
      <c r="X97" s="38"/>
      <c r="Y97" s="39"/>
      <c r="Z97" s="38"/>
      <c r="AA97" s="40"/>
      <c r="AB97" s="40"/>
      <c r="AC97" s="38"/>
      <c r="AD97" s="39"/>
      <c r="AE97" s="38"/>
      <c r="AF97" s="43"/>
      <c r="AG97" s="43"/>
      <c r="AH97" s="44"/>
      <c r="AI97" s="39"/>
      <c r="AJ97" s="38"/>
      <c r="AK97" s="45"/>
      <c r="AL97" s="45"/>
    </row>
    <row r="98" spans="1:38" ht="30.75" customHeight="1" x14ac:dyDescent="0.25">
      <c r="A98" s="49" t="s">
        <v>110</v>
      </c>
      <c r="B98" s="51" t="str">
        <f>'MCC 2020-21 Lic Géo hypotez1'!C91</f>
        <v>Psychologie et sociologie pour l’enseignement</v>
      </c>
      <c r="C98" s="33" t="str">
        <f>'MCC 2020-21 Lic Géo hypotez1'!D91</f>
        <v>LOL5D7B
LOL5E6C
LOL5H7E
LOL6G7G
LOL6H6E</v>
      </c>
      <c r="D98" s="50" t="s">
        <v>116</v>
      </c>
      <c r="E98" s="31" t="s">
        <v>71</v>
      </c>
      <c r="F98" s="31" t="s">
        <v>72</v>
      </c>
      <c r="G98" s="32"/>
      <c r="H98" s="35" t="s">
        <v>77</v>
      </c>
      <c r="I98" s="35" t="s">
        <v>77</v>
      </c>
      <c r="J98" s="33"/>
      <c r="K98" s="34">
        <v>4</v>
      </c>
      <c r="L98" s="34">
        <v>70</v>
      </c>
      <c r="M98" s="34">
        <f t="shared" si="71"/>
        <v>5.7142857142857144</v>
      </c>
      <c r="N98" s="35">
        <f>'MCC 2020-21 Lic Géo hypotez1'!N91</f>
        <v>22</v>
      </c>
      <c r="O98" s="35">
        <f>'MCC 2020-21 Lic Géo hypotez1'!P91</f>
        <v>0</v>
      </c>
      <c r="P98" s="35"/>
      <c r="Q98" s="36">
        <f>'MCC 2020-21 Lic Géo hypotez1'!S91</f>
        <v>0</v>
      </c>
      <c r="R98" s="247">
        <f t="shared" si="72"/>
        <v>0</v>
      </c>
      <c r="S98" s="58"/>
      <c r="T98" s="59"/>
      <c r="U98" s="59"/>
      <c r="V98" s="40"/>
      <c r="W98" s="41"/>
      <c r="X98" s="38">
        <v>1</v>
      </c>
      <c r="Y98" s="39">
        <v>2</v>
      </c>
      <c r="Z98" s="38">
        <f t="shared" si="68"/>
        <v>0</v>
      </c>
      <c r="AA98" s="40">
        <f t="shared" si="75"/>
        <v>0</v>
      </c>
      <c r="AB98" s="40">
        <f t="shared" ref="AB98" si="78">AA98*M98%</f>
        <v>0</v>
      </c>
      <c r="AC98" s="38"/>
      <c r="AD98" s="39"/>
      <c r="AE98" s="38"/>
      <c r="AF98" s="43"/>
      <c r="AG98" s="43"/>
      <c r="AH98" s="44"/>
      <c r="AI98" s="39"/>
      <c r="AJ98" s="38"/>
      <c r="AK98" s="45"/>
      <c r="AL98" s="45"/>
    </row>
    <row r="99" spans="1:38" ht="23.25" customHeight="1" x14ac:dyDescent="0.25">
      <c r="A99" s="230"/>
      <c r="B99" s="973" t="s">
        <v>138</v>
      </c>
      <c r="C99" s="974"/>
      <c r="D99" s="974"/>
      <c r="E99" s="974"/>
      <c r="F99" s="974"/>
      <c r="G99" s="974"/>
      <c r="H99" s="974"/>
      <c r="I99" s="974"/>
      <c r="J99" s="974"/>
      <c r="K99" s="974"/>
      <c r="L99" s="975"/>
      <c r="M99" s="235">
        <v>179</v>
      </c>
      <c r="N99" s="245" t="e">
        <f>N81+N82+N84+N86+N94</f>
        <v>#REF!</v>
      </c>
      <c r="O99" s="245" t="e">
        <f>O82+O83+O84+O86+O87+O90+O94+O95</f>
        <v>#REF!</v>
      </c>
      <c r="P99" s="231"/>
      <c r="Q99" s="231"/>
      <c r="R99" s="221"/>
      <c r="S99" s="63"/>
      <c r="T99" s="64"/>
      <c r="U99" s="64"/>
      <c r="V99" s="65"/>
      <c r="W99" s="222"/>
      <c r="X99" s="64"/>
      <c r="Y99" s="66"/>
      <c r="Z99" s="64"/>
      <c r="AA99" s="65"/>
      <c r="AB99" s="65"/>
      <c r="AC99" s="64"/>
      <c r="AD99" s="66"/>
      <c r="AE99" s="64"/>
      <c r="AF99" s="67"/>
      <c r="AG99" s="67"/>
      <c r="AH99" s="223"/>
      <c r="AI99" s="66"/>
      <c r="AJ99" s="64"/>
      <c r="AK99" s="69"/>
      <c r="AL99" s="69"/>
    </row>
    <row r="100" spans="1:38" ht="23.25" customHeight="1" x14ac:dyDescent="0.25">
      <c r="A100" s="229"/>
      <c r="B100" s="973" t="s">
        <v>139</v>
      </c>
      <c r="C100" s="974"/>
      <c r="D100" s="974"/>
      <c r="E100" s="974"/>
      <c r="F100" s="974"/>
      <c r="G100" s="974"/>
      <c r="H100" s="974"/>
      <c r="I100" s="974"/>
      <c r="J100" s="974"/>
      <c r="K100" s="974"/>
      <c r="L100" s="975"/>
      <c r="M100" s="235">
        <v>175</v>
      </c>
      <c r="N100" s="246" t="e">
        <f>N81+N82+N84+N86+N94+N97</f>
        <v>#REF!</v>
      </c>
      <c r="O100" s="246" t="e">
        <f>O82+O83+O84+O86+O87+O90+O98</f>
        <v>#REF!</v>
      </c>
      <c r="P100" s="232"/>
      <c r="Q100" s="232"/>
      <c r="R100" s="221"/>
      <c r="S100" s="63"/>
      <c r="T100" s="64"/>
      <c r="U100" s="64"/>
      <c r="V100" s="65"/>
      <c r="W100" s="222"/>
      <c r="X100" s="64"/>
      <c r="Y100" s="66"/>
      <c r="Z100" s="64"/>
      <c r="AA100" s="65"/>
      <c r="AB100" s="65"/>
      <c r="AC100" s="64"/>
      <c r="AD100" s="66"/>
      <c r="AE100" s="64"/>
      <c r="AF100" s="67"/>
      <c r="AG100" s="67"/>
      <c r="AH100" s="223"/>
      <c r="AI100" s="66"/>
      <c r="AJ100" s="64"/>
      <c r="AK100" s="69"/>
      <c r="AL100" s="69"/>
    </row>
    <row r="101" spans="1:38" ht="23.25" customHeight="1" x14ac:dyDescent="0.25">
      <c r="A101" s="236"/>
      <c r="B101" s="976" t="s">
        <v>140</v>
      </c>
      <c r="C101" s="977"/>
      <c r="D101" s="977"/>
      <c r="E101" s="977"/>
      <c r="F101" s="977"/>
      <c r="G101" s="977"/>
      <c r="H101" s="977"/>
      <c r="I101" s="977"/>
      <c r="J101" s="977"/>
      <c r="K101" s="977"/>
      <c r="L101" s="977"/>
      <c r="M101" s="239" t="e">
        <f>SUM(R81:R98)</f>
        <v>#REF!</v>
      </c>
      <c r="N101" s="116"/>
      <c r="O101" s="116"/>
      <c r="P101" s="116"/>
      <c r="Q101" s="116"/>
      <c r="R101" s="238"/>
      <c r="S101" s="63"/>
      <c r="T101" s="117"/>
      <c r="U101" s="64"/>
      <c r="V101" s="65"/>
      <c r="W101" s="65"/>
      <c r="X101" s="64"/>
      <c r="Y101" s="66"/>
      <c r="Z101" s="64"/>
      <c r="AA101" s="65"/>
      <c r="AB101" s="65"/>
      <c r="AC101" s="64"/>
      <c r="AD101" s="66"/>
      <c r="AE101" s="64"/>
      <c r="AF101" s="64"/>
      <c r="AG101" s="64"/>
      <c r="AH101" s="64"/>
      <c r="AI101" s="66"/>
      <c r="AJ101" s="64"/>
      <c r="AK101" s="65"/>
      <c r="AL101" s="65"/>
    </row>
    <row r="102" spans="1:38" ht="30.75" customHeight="1" x14ac:dyDescent="0.25">
      <c r="A102" s="118"/>
      <c r="B102" s="119"/>
      <c r="C102" s="119"/>
      <c r="D102" s="119"/>
      <c r="E102" s="119"/>
      <c r="F102" s="119"/>
      <c r="G102" s="119"/>
      <c r="H102" s="119"/>
      <c r="I102" s="119"/>
      <c r="J102" s="119"/>
      <c r="K102" s="119"/>
      <c r="L102" s="119"/>
      <c r="M102" s="119"/>
      <c r="N102" s="119"/>
      <c r="O102" s="119"/>
      <c r="P102" s="119"/>
      <c r="Q102" s="119"/>
      <c r="R102" s="120"/>
      <c r="S102" s="121"/>
      <c r="T102" s="123"/>
      <c r="U102" s="123"/>
      <c r="V102" s="124"/>
      <c r="W102" s="124"/>
      <c r="X102" s="123"/>
      <c r="Y102" s="125"/>
      <c r="Z102" s="123"/>
      <c r="AA102" s="124"/>
      <c r="AB102" s="124"/>
      <c r="AC102" s="123"/>
      <c r="AD102" s="125"/>
      <c r="AE102" s="123"/>
      <c r="AF102" s="123"/>
      <c r="AG102" s="123"/>
      <c r="AH102" s="123"/>
      <c r="AI102" s="125"/>
      <c r="AJ102" s="123"/>
      <c r="AK102" s="124"/>
      <c r="AL102" s="124"/>
    </row>
    <row r="103" spans="1:38" ht="30.75" customHeight="1" x14ac:dyDescent="0.25">
      <c r="A103" s="137"/>
      <c r="B103" s="138" t="s">
        <v>34</v>
      </c>
      <c r="C103" s="137"/>
      <c r="D103" s="137"/>
      <c r="E103" s="137"/>
      <c r="F103" s="137"/>
      <c r="G103" s="137"/>
      <c r="H103" s="137"/>
      <c r="I103" s="137"/>
      <c r="J103" s="137"/>
      <c r="K103" s="139">
        <v>30</v>
      </c>
      <c r="L103" s="139"/>
      <c r="M103" s="139"/>
      <c r="N103" s="137"/>
      <c r="O103" s="137"/>
      <c r="P103" s="137"/>
      <c r="Q103" s="140"/>
      <c r="R103" s="141"/>
      <c r="S103" s="142"/>
      <c r="T103" s="143"/>
      <c r="U103" s="143"/>
      <c r="V103" s="144"/>
      <c r="W103" s="144"/>
      <c r="X103" s="143"/>
      <c r="Y103" s="145"/>
      <c r="Z103" s="143"/>
      <c r="AA103" s="144"/>
      <c r="AB103" s="144"/>
      <c r="AC103" s="143"/>
      <c r="AD103" s="145"/>
      <c r="AE103" s="143"/>
      <c r="AF103" s="143"/>
      <c r="AG103" s="143"/>
      <c r="AH103" s="143"/>
      <c r="AI103" s="145"/>
      <c r="AJ103" s="143"/>
      <c r="AK103" s="144"/>
      <c r="AL103" s="144"/>
    </row>
    <row r="104" spans="1:38" ht="30.75" customHeight="1" x14ac:dyDescent="0.25">
      <c r="A104" s="49" t="s">
        <v>38</v>
      </c>
      <c r="B104" s="57" t="str">
        <f>'MCC 2020-21 Lic Géo hypotez1'!C95</f>
        <v>Géographie humaine environnementale</v>
      </c>
      <c r="C104" s="33">
        <f>'MCC 2020-21 Lic Géo hypotez1'!D95</f>
        <v>0</v>
      </c>
      <c r="D104" s="31" t="s">
        <v>29</v>
      </c>
      <c r="E104" s="50"/>
      <c r="F104" s="31" t="s">
        <v>73</v>
      </c>
      <c r="G104" s="32"/>
      <c r="H104" s="33" t="s">
        <v>80</v>
      </c>
      <c r="I104" s="33" t="s">
        <v>80</v>
      </c>
      <c r="J104" s="33" t="s">
        <v>78</v>
      </c>
      <c r="K104" s="34">
        <v>25</v>
      </c>
      <c r="L104" s="34">
        <v>25</v>
      </c>
      <c r="M104" s="34">
        <f t="shared" ref="M104:M119" si="79">(K104/L104)*100</f>
        <v>100</v>
      </c>
      <c r="N104" s="35">
        <f>'MCC 2020-21 Lic Géo hypotez1'!N95</f>
        <v>15</v>
      </c>
      <c r="O104" s="35">
        <f>'MCC 2020-21 Lic Géo hypotez1'!P95</f>
        <v>15</v>
      </c>
      <c r="P104" s="35"/>
      <c r="Q104" s="36">
        <f>'MCC 2020-21 Lic Géo hypotez1'!S95</f>
        <v>0</v>
      </c>
      <c r="R104" s="247">
        <f t="shared" ref="R104:R119" si="80">W104+AB104+AG104+AL104</f>
        <v>37.5</v>
      </c>
      <c r="S104" s="58">
        <v>1.5</v>
      </c>
      <c r="T104" s="59">
        <v>1</v>
      </c>
      <c r="U104" s="59">
        <f t="shared" si="77"/>
        <v>15</v>
      </c>
      <c r="V104" s="40">
        <f t="shared" ref="V104" si="81">U104*S104</f>
        <v>22.5</v>
      </c>
      <c r="W104" s="41">
        <f t="shared" ref="W104" si="82">V104*M104%</f>
        <v>22.5</v>
      </c>
      <c r="X104" s="59">
        <v>1</v>
      </c>
      <c r="Y104" s="60">
        <v>1</v>
      </c>
      <c r="Z104" s="59">
        <f t="shared" ref="Z104:Z119" si="83">SUM(O104)</f>
        <v>15</v>
      </c>
      <c r="AA104" s="40">
        <f t="shared" ref="AA104:AA116" si="84">Y104*Z104</f>
        <v>15</v>
      </c>
      <c r="AB104" s="40">
        <f t="shared" ref="AB104:AB119" si="85">AA104*M104%</f>
        <v>15</v>
      </c>
      <c r="AC104" s="59"/>
      <c r="AD104" s="60"/>
      <c r="AE104" s="59"/>
      <c r="AF104" s="43"/>
      <c r="AG104" s="43"/>
      <c r="AH104" s="44"/>
      <c r="AI104" s="60"/>
      <c r="AJ104" s="59"/>
      <c r="AK104" s="45"/>
      <c r="AL104" s="45"/>
    </row>
    <row r="105" spans="1:38" ht="30.75" customHeight="1" x14ac:dyDescent="0.25">
      <c r="A105" s="49" t="s">
        <v>41</v>
      </c>
      <c r="B105" s="57" t="str">
        <f>'MCC 2020-21 Lic Géo hypotez1'!C96</f>
        <v>Les territoires de l'eau</v>
      </c>
      <c r="C105" s="33" t="str">
        <f>'MCC 2020-21 Lic Géo hypotez1'!D96</f>
        <v>LOL6D40</v>
      </c>
      <c r="D105" s="31" t="s">
        <v>29</v>
      </c>
      <c r="E105" s="50"/>
      <c r="F105" s="31" t="s">
        <v>73</v>
      </c>
      <c r="G105" s="32"/>
      <c r="H105" s="33" t="s">
        <v>80</v>
      </c>
      <c r="I105" s="33" t="s">
        <v>80</v>
      </c>
      <c r="J105" s="33" t="s">
        <v>78</v>
      </c>
      <c r="K105" s="34">
        <v>24</v>
      </c>
      <c r="L105" s="34">
        <v>24</v>
      </c>
      <c r="M105" s="34">
        <f t="shared" si="79"/>
        <v>100</v>
      </c>
      <c r="N105" s="35">
        <f>'MCC 2020-21 Lic Géo hypotez1'!N96</f>
        <v>15</v>
      </c>
      <c r="O105" s="35">
        <f>'MCC 2020-21 Lic Géo hypotez1'!P96</f>
        <v>15</v>
      </c>
      <c r="P105" s="35"/>
      <c r="Q105" s="36">
        <f>'MCC 2020-21 Lic Géo hypotez1'!S96</f>
        <v>0</v>
      </c>
      <c r="R105" s="247">
        <f t="shared" si="80"/>
        <v>37.5</v>
      </c>
      <c r="S105" s="58">
        <v>1.5</v>
      </c>
      <c r="T105" s="59">
        <v>1</v>
      </c>
      <c r="U105" s="59">
        <f t="shared" si="77"/>
        <v>15</v>
      </c>
      <c r="V105" s="40">
        <f t="shared" ref="V105:V113" si="86">U105*S105</f>
        <v>22.5</v>
      </c>
      <c r="W105" s="41">
        <f t="shared" ref="W105:W113" si="87">V105*M105%</f>
        <v>22.5</v>
      </c>
      <c r="X105" s="59">
        <v>1</v>
      </c>
      <c r="Y105" s="60">
        <v>1</v>
      </c>
      <c r="Z105" s="59">
        <f t="shared" si="83"/>
        <v>15</v>
      </c>
      <c r="AA105" s="40">
        <f t="shared" si="84"/>
        <v>15</v>
      </c>
      <c r="AB105" s="40">
        <f t="shared" si="85"/>
        <v>15</v>
      </c>
      <c r="AC105" s="59"/>
      <c r="AD105" s="60"/>
      <c r="AE105" s="59"/>
      <c r="AF105" s="43"/>
      <c r="AG105" s="43"/>
      <c r="AH105" s="44"/>
      <c r="AI105" s="60"/>
      <c r="AJ105" s="59"/>
      <c r="AK105" s="45"/>
      <c r="AL105" s="45"/>
    </row>
    <row r="106" spans="1:38" ht="30.75" customHeight="1" x14ac:dyDescent="0.25">
      <c r="A106" s="49" t="s">
        <v>44</v>
      </c>
      <c r="B106" s="57" t="str">
        <f>'MCC 2020-21 Lic Géo hypotez1'!C97</f>
        <v>Le monde Chinois face aux défis du développement durable</v>
      </c>
      <c r="C106" s="33" t="str">
        <f>'MCC 2020-21 Lic Géo hypotez1'!D97</f>
        <v>LOL6D30</v>
      </c>
      <c r="D106" s="31" t="s">
        <v>29</v>
      </c>
      <c r="E106" s="31" t="s">
        <v>123</v>
      </c>
      <c r="F106" s="31" t="s">
        <v>73</v>
      </c>
      <c r="G106" s="32"/>
      <c r="H106" s="35" t="s">
        <v>81</v>
      </c>
      <c r="I106" s="35" t="s">
        <v>81</v>
      </c>
      <c r="J106" s="35" t="s">
        <v>78</v>
      </c>
      <c r="K106" s="34">
        <v>23</v>
      </c>
      <c r="L106" s="34">
        <v>23</v>
      </c>
      <c r="M106" s="34">
        <f t="shared" si="79"/>
        <v>100</v>
      </c>
      <c r="N106" s="35">
        <f>'MCC 2020-21 Lic Géo hypotez1'!N97</f>
        <v>15</v>
      </c>
      <c r="O106" s="35">
        <f>'MCC 2020-21 Lic Géo hypotez1'!P97</f>
        <v>15</v>
      </c>
      <c r="P106" s="35"/>
      <c r="Q106" s="36">
        <f>'MCC 2020-21 Lic Géo hypotez1'!S97</f>
        <v>0</v>
      </c>
      <c r="R106" s="247">
        <f t="shared" si="80"/>
        <v>22.5</v>
      </c>
      <c r="S106" s="58">
        <v>1.5</v>
      </c>
      <c r="T106" s="59">
        <v>1</v>
      </c>
      <c r="U106" s="59">
        <f t="shared" si="77"/>
        <v>15</v>
      </c>
      <c r="V106" s="40">
        <f t="shared" si="86"/>
        <v>22.5</v>
      </c>
      <c r="W106" s="41">
        <f t="shared" si="87"/>
        <v>22.5</v>
      </c>
      <c r="X106" s="59"/>
      <c r="Y106" s="60"/>
      <c r="Z106" s="59"/>
      <c r="AA106" s="40"/>
      <c r="AB106" s="40"/>
      <c r="AC106" s="59"/>
      <c r="AD106" s="60"/>
      <c r="AE106" s="59"/>
      <c r="AF106" s="43"/>
      <c r="AG106" s="43"/>
      <c r="AH106" s="44"/>
      <c r="AI106" s="60"/>
      <c r="AJ106" s="59"/>
      <c r="AK106" s="45"/>
      <c r="AL106" s="45"/>
    </row>
    <row r="107" spans="1:38" ht="30.75" customHeight="1" x14ac:dyDescent="0.25">
      <c r="A107" s="49" t="s">
        <v>44</v>
      </c>
      <c r="B107" s="57" t="e">
        <f>'MCC 2020-21 Lic Géo hypotez1'!#REF!</f>
        <v>#REF!</v>
      </c>
      <c r="C107" s="33" t="e">
        <f>'MCC 2020-21 Lic Géo hypotez1'!#REF!</f>
        <v>#REF!</v>
      </c>
      <c r="D107" s="31" t="s">
        <v>29</v>
      </c>
      <c r="E107" s="50"/>
      <c r="F107" s="50" t="s">
        <v>73</v>
      </c>
      <c r="G107" s="32"/>
      <c r="H107" s="35" t="s">
        <v>81</v>
      </c>
      <c r="I107" s="35" t="s">
        <v>81</v>
      </c>
      <c r="J107" s="35" t="s">
        <v>78</v>
      </c>
      <c r="K107" s="34">
        <v>23</v>
      </c>
      <c r="L107" s="34">
        <v>23</v>
      </c>
      <c r="M107" s="34">
        <f t="shared" si="79"/>
        <v>100</v>
      </c>
      <c r="N107" s="35" t="e">
        <f>'MCC 2020-21 Lic Géo hypotez1'!#REF!</f>
        <v>#REF!</v>
      </c>
      <c r="O107" s="35" t="e">
        <f>'MCC 2020-21 Lic Géo hypotez1'!#REF!</f>
        <v>#REF!</v>
      </c>
      <c r="P107" s="35"/>
      <c r="Q107" s="36" t="e">
        <f>'MCC 2020-21 Lic Géo hypotez1'!#REF!</f>
        <v>#REF!</v>
      </c>
      <c r="R107" s="247" t="e">
        <f t="shared" si="80"/>
        <v>#REF!</v>
      </c>
      <c r="S107" s="58"/>
      <c r="T107" s="59"/>
      <c r="U107" s="59"/>
      <c r="V107" s="40"/>
      <c r="W107" s="41"/>
      <c r="X107" s="59">
        <v>1</v>
      </c>
      <c r="Y107" s="60">
        <v>1</v>
      </c>
      <c r="Z107" s="59" t="e">
        <f t="shared" si="83"/>
        <v>#REF!</v>
      </c>
      <c r="AA107" s="40" t="e">
        <f t="shared" si="84"/>
        <v>#REF!</v>
      </c>
      <c r="AB107" s="40" t="e">
        <f t="shared" si="85"/>
        <v>#REF!</v>
      </c>
      <c r="AC107" s="59"/>
      <c r="AD107" s="60"/>
      <c r="AE107" s="59"/>
      <c r="AF107" s="43"/>
      <c r="AG107" s="43"/>
      <c r="AH107" s="44"/>
      <c r="AI107" s="60"/>
      <c r="AJ107" s="59"/>
      <c r="AK107" s="45"/>
      <c r="AL107" s="45"/>
    </row>
    <row r="108" spans="1:38" ht="30.75" customHeight="1" x14ac:dyDescent="0.25">
      <c r="A108" s="49" t="s">
        <v>47</v>
      </c>
      <c r="B108" s="57" t="str">
        <f>'MCC 2020-21 Lic Géo hypotez1'!C98</f>
        <v>Histoire, épistémologie et didactique de la Géographie</v>
      </c>
      <c r="C108" s="33" t="str">
        <f>'MCC 2020-21 Lic Géo hypotez1'!D98</f>
        <v>LOL6D20
LOL6E7A</v>
      </c>
      <c r="D108" s="31" t="s">
        <v>29</v>
      </c>
      <c r="E108" s="50" t="s">
        <v>71</v>
      </c>
      <c r="F108" s="31" t="s">
        <v>73</v>
      </c>
      <c r="G108" s="32"/>
      <c r="H108" s="33" t="s">
        <v>131</v>
      </c>
      <c r="I108" s="33" t="s">
        <v>131</v>
      </c>
      <c r="J108" s="35" t="s">
        <v>78</v>
      </c>
      <c r="K108" s="34">
        <v>23</v>
      </c>
      <c r="L108" s="34">
        <v>23</v>
      </c>
      <c r="M108" s="34">
        <f t="shared" si="79"/>
        <v>100</v>
      </c>
      <c r="N108" s="35">
        <f>'MCC 2020-21 Lic Géo hypotez1'!N98</f>
        <v>18</v>
      </c>
      <c r="O108" s="35">
        <f>'MCC 2020-21 Lic Géo hypotez1'!P98</f>
        <v>18</v>
      </c>
      <c r="P108" s="35"/>
      <c r="Q108" s="36">
        <f>'MCC 2020-21 Lic Géo hypotez1'!S98</f>
        <v>0</v>
      </c>
      <c r="R108" s="247">
        <f t="shared" si="80"/>
        <v>45</v>
      </c>
      <c r="S108" s="58">
        <v>1.5</v>
      </c>
      <c r="T108" s="59">
        <v>1</v>
      </c>
      <c r="U108" s="59">
        <f t="shared" si="77"/>
        <v>18</v>
      </c>
      <c r="V108" s="40">
        <f t="shared" si="86"/>
        <v>27</v>
      </c>
      <c r="W108" s="41">
        <f t="shared" si="87"/>
        <v>27</v>
      </c>
      <c r="X108" s="59">
        <v>1</v>
      </c>
      <c r="Y108" s="60">
        <v>1</v>
      </c>
      <c r="Z108" s="59">
        <f t="shared" si="83"/>
        <v>18</v>
      </c>
      <c r="AA108" s="40">
        <f t="shared" si="84"/>
        <v>18</v>
      </c>
      <c r="AB108" s="40">
        <f t="shared" si="85"/>
        <v>18</v>
      </c>
      <c r="AC108" s="59"/>
      <c r="AD108" s="60"/>
      <c r="AE108" s="59"/>
      <c r="AF108" s="43"/>
      <c r="AG108" s="43"/>
      <c r="AH108" s="44"/>
      <c r="AI108" s="60"/>
      <c r="AJ108" s="59"/>
      <c r="AK108" s="45"/>
      <c r="AL108" s="45"/>
    </row>
    <row r="109" spans="1:38" ht="30.75" customHeight="1" x14ac:dyDescent="0.25">
      <c r="A109" s="49" t="s">
        <v>50</v>
      </c>
      <c r="B109" s="57" t="str">
        <f>'MCC 2020-21 Lic Géo hypotez1'!C99</f>
        <v>Aménagement touristique</v>
      </c>
      <c r="C109" s="33" t="str">
        <f>'MCC 2020-21 Lic Géo hypotez1'!D99</f>
        <v>LOL3D8A</v>
      </c>
      <c r="D109" s="31" t="s">
        <v>29</v>
      </c>
      <c r="E109" s="31" t="s">
        <v>123</v>
      </c>
      <c r="F109" s="31" t="s">
        <v>73</v>
      </c>
      <c r="G109" s="32"/>
      <c r="H109" s="33" t="s">
        <v>80</v>
      </c>
      <c r="I109" s="33" t="s">
        <v>80</v>
      </c>
      <c r="J109" s="35" t="s">
        <v>78</v>
      </c>
      <c r="K109" s="34">
        <v>20</v>
      </c>
      <c r="L109" s="34">
        <v>20</v>
      </c>
      <c r="M109" s="34">
        <f t="shared" si="79"/>
        <v>100</v>
      </c>
      <c r="N109" s="35">
        <f>'MCC 2020-21 Lic Géo hypotez1'!N99</f>
        <v>15</v>
      </c>
      <c r="O109" s="35">
        <f>'MCC 2020-21 Lic Géo hypotez1'!P99</f>
        <v>15</v>
      </c>
      <c r="P109" s="35"/>
      <c r="Q109" s="36">
        <f>'MCC 2020-21 Lic Géo hypotez1'!S99</f>
        <v>0</v>
      </c>
      <c r="R109" s="247">
        <f t="shared" si="80"/>
        <v>31.071428571428569</v>
      </c>
      <c r="S109" s="58">
        <v>1.5</v>
      </c>
      <c r="T109" s="59">
        <v>1</v>
      </c>
      <c r="U109" s="59">
        <f t="shared" si="77"/>
        <v>15</v>
      </c>
      <c r="V109" s="40">
        <f t="shared" si="86"/>
        <v>22.5</v>
      </c>
      <c r="W109" s="41">
        <f t="shared" si="87"/>
        <v>22.5</v>
      </c>
      <c r="X109" s="59">
        <v>1</v>
      </c>
      <c r="Y109" s="60">
        <f t="shared" ref="Y109:Y115" si="88">SUM(L109/35)</f>
        <v>0.5714285714285714</v>
      </c>
      <c r="Z109" s="59">
        <f t="shared" si="83"/>
        <v>15</v>
      </c>
      <c r="AA109" s="40">
        <f t="shared" si="84"/>
        <v>8.5714285714285712</v>
      </c>
      <c r="AB109" s="40">
        <f t="shared" si="85"/>
        <v>8.5714285714285712</v>
      </c>
      <c r="AC109" s="59"/>
      <c r="AD109" s="60"/>
      <c r="AE109" s="59"/>
      <c r="AF109" s="43"/>
      <c r="AG109" s="43"/>
      <c r="AH109" s="44"/>
      <c r="AI109" s="60"/>
      <c r="AJ109" s="59"/>
      <c r="AK109" s="45"/>
      <c r="AL109" s="45"/>
    </row>
    <row r="110" spans="1:38" ht="30.75" customHeight="1" x14ac:dyDescent="0.25">
      <c r="A110" s="241" t="s">
        <v>53</v>
      </c>
      <c r="B110" s="217" t="str">
        <f>'MCC 2020-21 Lic Géo hypotez1'!C100</f>
        <v>Choix langue vivante S6</v>
      </c>
      <c r="C110" s="219"/>
      <c r="D110" s="242" t="s">
        <v>101</v>
      </c>
      <c r="E110" s="217"/>
      <c r="F110" s="242" t="s">
        <v>72</v>
      </c>
      <c r="G110" s="169"/>
      <c r="H110" s="219"/>
      <c r="I110" s="219"/>
      <c r="J110" s="203"/>
      <c r="K110" s="202"/>
      <c r="L110" s="202"/>
      <c r="M110" s="172"/>
      <c r="N110" s="203"/>
      <c r="O110" s="203"/>
      <c r="P110" s="203"/>
      <c r="Q110" s="204"/>
      <c r="R110" s="175"/>
      <c r="S110" s="176"/>
      <c r="T110" s="177"/>
      <c r="U110" s="177"/>
      <c r="V110" s="178"/>
      <c r="W110" s="179"/>
      <c r="X110" s="177"/>
      <c r="Y110" s="180"/>
      <c r="Z110" s="177"/>
      <c r="AA110" s="178"/>
      <c r="AB110" s="178"/>
      <c r="AC110" s="177"/>
      <c r="AD110" s="180"/>
      <c r="AE110" s="177"/>
      <c r="AF110" s="181"/>
      <c r="AG110" s="181"/>
      <c r="AH110" s="182"/>
      <c r="AI110" s="180"/>
      <c r="AJ110" s="177"/>
      <c r="AK110" s="184"/>
      <c r="AL110" s="184"/>
    </row>
    <row r="111" spans="1:38" ht="30.75" customHeight="1" x14ac:dyDescent="0.25">
      <c r="A111" s="49" t="s">
        <v>127</v>
      </c>
      <c r="B111" s="51" t="str">
        <f>'MCC 2020-21 Lic Géo hypotez1'!C101</f>
        <v>Allemand S6</v>
      </c>
      <c r="C111" s="33" t="str">
        <f>'MCC 2020-21 Lic Géo hypotez1'!D101</f>
        <v>LOL6B6A
LOL6C5A
LOL6D6A
LOL6DH1B
LOL6E4A
LOL6G5A
LOL6H5A</v>
      </c>
      <c r="D111" s="50" t="s">
        <v>101</v>
      </c>
      <c r="E111" s="31" t="s">
        <v>74</v>
      </c>
      <c r="F111" s="50" t="s">
        <v>72</v>
      </c>
      <c r="G111" s="32"/>
      <c r="H111" s="33" t="s">
        <v>81</v>
      </c>
      <c r="I111" s="33" t="s">
        <v>81</v>
      </c>
      <c r="J111" s="35"/>
      <c r="K111" s="34">
        <v>2</v>
      </c>
      <c r="L111" s="34">
        <v>71</v>
      </c>
      <c r="M111" s="34">
        <f t="shared" si="79"/>
        <v>2.8169014084507045</v>
      </c>
      <c r="N111" s="35">
        <f>'MCC 2020-21 Lic Géo hypotez1'!N101</f>
        <v>0</v>
      </c>
      <c r="O111" s="35">
        <f>'MCC 2020-21 Lic Géo hypotez1'!P101</f>
        <v>18</v>
      </c>
      <c r="P111" s="35"/>
      <c r="Q111" s="36">
        <f>'MCC 2020-21 Lic Géo hypotez1'!S101</f>
        <v>0</v>
      </c>
      <c r="R111" s="247">
        <f t="shared" si="80"/>
        <v>1.0285714285714287</v>
      </c>
      <c r="S111" s="58">
        <v>1.5</v>
      </c>
      <c r="T111" s="59">
        <v>1</v>
      </c>
      <c r="U111" s="59">
        <f t="shared" si="77"/>
        <v>0</v>
      </c>
      <c r="V111" s="40">
        <f t="shared" si="86"/>
        <v>0</v>
      </c>
      <c r="W111" s="41">
        <f t="shared" si="87"/>
        <v>0</v>
      </c>
      <c r="X111" s="59">
        <v>1</v>
      </c>
      <c r="Y111" s="60">
        <f t="shared" si="88"/>
        <v>2.0285714285714285</v>
      </c>
      <c r="Z111" s="59">
        <f t="shared" si="83"/>
        <v>18</v>
      </c>
      <c r="AA111" s="40">
        <f t="shared" si="84"/>
        <v>36.514285714285712</v>
      </c>
      <c r="AB111" s="40">
        <f t="shared" si="85"/>
        <v>1.0285714285714287</v>
      </c>
      <c r="AC111" s="59"/>
      <c r="AD111" s="60"/>
      <c r="AE111" s="59"/>
      <c r="AF111" s="43"/>
      <c r="AG111" s="43"/>
      <c r="AH111" s="44"/>
      <c r="AI111" s="60"/>
      <c r="AJ111" s="59"/>
      <c r="AK111" s="45"/>
      <c r="AL111" s="45"/>
    </row>
    <row r="112" spans="1:38" ht="30.75" customHeight="1" x14ac:dyDescent="0.25">
      <c r="A112" s="49" t="s">
        <v>128</v>
      </c>
      <c r="B112" s="51" t="str">
        <f>'MCC 2020-21 Lic Géo hypotez1'!C102</f>
        <v>Anglais S6</v>
      </c>
      <c r="C112" s="33" t="str">
        <f>'MCC 2020-21 Lic Géo hypotez1'!D102</f>
        <v>LOL6C5B
LOL6D6B
LOL6DH1A
LOL6E4B
LOL6G5B
LOL6H5B</v>
      </c>
      <c r="D112" s="50" t="s">
        <v>101</v>
      </c>
      <c r="E112" s="31" t="s">
        <v>74</v>
      </c>
      <c r="F112" s="50" t="s">
        <v>72</v>
      </c>
      <c r="G112" s="32"/>
      <c r="H112" s="33" t="s">
        <v>81</v>
      </c>
      <c r="I112" s="33" t="s">
        <v>81</v>
      </c>
      <c r="J112" s="35"/>
      <c r="K112" s="34">
        <v>23</v>
      </c>
      <c r="L112" s="34">
        <v>23</v>
      </c>
      <c r="M112" s="34">
        <f t="shared" si="79"/>
        <v>100</v>
      </c>
      <c r="N112" s="35">
        <f>'MCC 2020-21 Lic Géo hypotez1'!N102</f>
        <v>0</v>
      </c>
      <c r="O112" s="35">
        <f>'MCC 2020-21 Lic Géo hypotez1'!P102</f>
        <v>18</v>
      </c>
      <c r="P112" s="35"/>
      <c r="Q112" s="36">
        <f>'MCC 2020-21 Lic Géo hypotez1'!S102</f>
        <v>0</v>
      </c>
      <c r="R112" s="247">
        <f t="shared" si="80"/>
        <v>11.828571428571429</v>
      </c>
      <c r="S112" s="58">
        <v>1.5</v>
      </c>
      <c r="T112" s="59">
        <v>1</v>
      </c>
      <c r="U112" s="59">
        <f t="shared" si="77"/>
        <v>0</v>
      </c>
      <c r="V112" s="40">
        <f t="shared" si="86"/>
        <v>0</v>
      </c>
      <c r="W112" s="41">
        <f t="shared" si="87"/>
        <v>0</v>
      </c>
      <c r="X112" s="59">
        <v>1</v>
      </c>
      <c r="Y112" s="60">
        <f t="shared" si="88"/>
        <v>0.65714285714285714</v>
      </c>
      <c r="Z112" s="59">
        <f t="shared" si="83"/>
        <v>18</v>
      </c>
      <c r="AA112" s="40">
        <f t="shared" si="84"/>
        <v>11.828571428571429</v>
      </c>
      <c r="AB112" s="40">
        <f t="shared" si="85"/>
        <v>11.828571428571429</v>
      </c>
      <c r="AC112" s="59"/>
      <c r="AD112" s="60"/>
      <c r="AE112" s="59"/>
      <c r="AF112" s="43"/>
      <c r="AG112" s="43"/>
      <c r="AH112" s="44"/>
      <c r="AI112" s="60"/>
      <c r="AJ112" s="59"/>
      <c r="AK112" s="45"/>
      <c r="AL112" s="45"/>
    </row>
    <row r="113" spans="1:38" ht="30.75" customHeight="1" x14ac:dyDescent="0.25">
      <c r="A113" s="49" t="s">
        <v>129</v>
      </c>
      <c r="B113" s="57" t="str">
        <f>'MCC 2020-21 Lic Géo hypotez1'!C103</f>
        <v>Espagnol S6</v>
      </c>
      <c r="C113" s="33" t="str">
        <f>'MCC 2020-21 Lic Géo hypotez1'!D103</f>
        <v>LOL6B6B
LOL4D6C
LOL6D6C
LOL6DH1C
LOL6E4C
LOL6G5C
LOL6H5C</v>
      </c>
      <c r="D113" s="31" t="s">
        <v>101</v>
      </c>
      <c r="E113" s="50" t="s">
        <v>74</v>
      </c>
      <c r="F113" s="31" t="s">
        <v>72</v>
      </c>
      <c r="G113" s="32"/>
      <c r="H113" s="33" t="s">
        <v>81</v>
      </c>
      <c r="I113" s="33" t="s">
        <v>81</v>
      </c>
      <c r="J113" s="35"/>
      <c r="K113" s="34">
        <v>6</v>
      </c>
      <c r="L113" s="34">
        <v>26</v>
      </c>
      <c r="M113" s="34">
        <f t="shared" si="79"/>
        <v>23.076923076923077</v>
      </c>
      <c r="N113" s="35">
        <f>'MCC 2020-21 Lic Géo hypotez1'!N103</f>
        <v>0</v>
      </c>
      <c r="O113" s="35">
        <f>'MCC 2020-21 Lic Géo hypotez1'!P103</f>
        <v>18</v>
      </c>
      <c r="P113" s="35"/>
      <c r="Q113" s="36">
        <f>'MCC 2020-21 Lic Géo hypotez1'!S103</f>
        <v>0</v>
      </c>
      <c r="R113" s="247">
        <f t="shared" si="80"/>
        <v>3.0857142857142854</v>
      </c>
      <c r="S113" s="58">
        <v>1.5</v>
      </c>
      <c r="T113" s="59">
        <v>1</v>
      </c>
      <c r="U113" s="59">
        <f t="shared" si="77"/>
        <v>0</v>
      </c>
      <c r="V113" s="40">
        <f t="shared" si="86"/>
        <v>0</v>
      </c>
      <c r="W113" s="41">
        <f t="shared" si="87"/>
        <v>0</v>
      </c>
      <c r="X113" s="59">
        <v>1</v>
      </c>
      <c r="Y113" s="60">
        <f t="shared" si="88"/>
        <v>0.74285714285714288</v>
      </c>
      <c r="Z113" s="59">
        <f t="shared" si="83"/>
        <v>18</v>
      </c>
      <c r="AA113" s="40">
        <f t="shared" si="84"/>
        <v>13.371428571428572</v>
      </c>
      <c r="AB113" s="40">
        <f t="shared" si="85"/>
        <v>3.0857142857142854</v>
      </c>
      <c r="AC113" s="59"/>
      <c r="AD113" s="60"/>
      <c r="AE113" s="59"/>
      <c r="AF113" s="43"/>
      <c r="AG113" s="43"/>
      <c r="AH113" s="44"/>
      <c r="AI113" s="60"/>
      <c r="AJ113" s="59"/>
      <c r="AK113" s="45"/>
      <c r="AL113" s="45"/>
    </row>
    <row r="114" spans="1:38" ht="30.75" customHeight="1" x14ac:dyDescent="0.25">
      <c r="A114" s="52"/>
      <c r="B114" s="114" t="str">
        <f>'MCC 2020-21 Lic Géo hypotez1'!C104</f>
        <v>Parcours Aménagement - Environnement S6</v>
      </c>
      <c r="C114" s="14"/>
      <c r="D114" s="12"/>
      <c r="E114" s="12"/>
      <c r="F114" s="12" t="s">
        <v>73</v>
      </c>
      <c r="G114" s="16"/>
      <c r="H114" s="14"/>
      <c r="I114" s="14"/>
      <c r="J114" s="14"/>
      <c r="K114" s="248">
        <v>25</v>
      </c>
      <c r="L114" s="52"/>
      <c r="M114" s="52"/>
      <c r="N114" s="14"/>
      <c r="O114" s="14"/>
      <c r="P114" s="14"/>
      <c r="Q114" s="17"/>
      <c r="R114" s="18"/>
      <c r="S114" s="27"/>
      <c r="T114" s="53"/>
      <c r="U114" s="53"/>
      <c r="V114" s="54"/>
      <c r="W114" s="54"/>
      <c r="X114" s="53"/>
      <c r="Y114" s="55"/>
      <c r="Z114" s="53"/>
      <c r="AA114" s="54"/>
      <c r="AB114" s="54"/>
      <c r="AC114" s="53"/>
      <c r="AD114" s="55"/>
      <c r="AE114" s="53"/>
      <c r="AF114" s="53"/>
      <c r="AG114" s="53"/>
      <c r="AH114" s="53"/>
      <c r="AI114" s="55"/>
      <c r="AJ114" s="53"/>
      <c r="AK114" s="54"/>
      <c r="AL114" s="54"/>
    </row>
    <row r="115" spans="1:38" ht="30.75" customHeight="1" x14ac:dyDescent="0.25">
      <c r="A115" s="49" t="s">
        <v>96</v>
      </c>
      <c r="B115" s="88" t="str">
        <f>'MCC 2020-21 Lic Géo hypotez1'!C105</f>
        <v>Hydrologie spatiale</v>
      </c>
      <c r="C115" s="33">
        <f>'MCC 2020-21 Lic Géo hypotez1'!D105</f>
        <v>0</v>
      </c>
      <c r="D115" s="31" t="s">
        <v>116</v>
      </c>
      <c r="E115" s="31"/>
      <c r="F115" s="31" t="s">
        <v>73</v>
      </c>
      <c r="G115" s="32"/>
      <c r="H115" s="33" t="s">
        <v>80</v>
      </c>
      <c r="I115" s="33" t="s">
        <v>80</v>
      </c>
      <c r="J115" s="33" t="s">
        <v>78</v>
      </c>
      <c r="K115" s="34">
        <v>24</v>
      </c>
      <c r="L115" s="34">
        <v>24</v>
      </c>
      <c r="M115" s="34">
        <f t="shared" si="79"/>
        <v>100</v>
      </c>
      <c r="N115" s="35">
        <f>'MCC 2020-21 Lic Géo hypotez1'!N105</f>
        <v>15</v>
      </c>
      <c r="O115" s="35">
        <f>'MCC 2020-21 Lic Géo hypotez1'!P105</f>
        <v>15</v>
      </c>
      <c r="P115" s="35"/>
      <c r="Q115" s="36">
        <f>'MCC 2020-21 Lic Géo hypotez1'!S105</f>
        <v>0</v>
      </c>
      <c r="R115" s="197">
        <f t="shared" si="80"/>
        <v>32.785714285714285</v>
      </c>
      <c r="S115" s="58">
        <v>1.5</v>
      </c>
      <c r="T115" s="59">
        <v>1</v>
      </c>
      <c r="U115" s="59">
        <f t="shared" si="77"/>
        <v>15</v>
      </c>
      <c r="V115" s="40">
        <f t="shared" ref="V115" si="89">U115*S115</f>
        <v>22.5</v>
      </c>
      <c r="W115" s="41">
        <f t="shared" ref="W115" si="90">V115*M115%</f>
        <v>22.5</v>
      </c>
      <c r="X115" s="59">
        <v>1</v>
      </c>
      <c r="Y115" s="60">
        <f t="shared" si="88"/>
        <v>0.68571428571428572</v>
      </c>
      <c r="Z115" s="59">
        <f t="shared" si="83"/>
        <v>15</v>
      </c>
      <c r="AA115" s="40">
        <f t="shared" si="84"/>
        <v>10.285714285714286</v>
      </c>
      <c r="AB115" s="40">
        <f t="shared" si="85"/>
        <v>10.285714285714286</v>
      </c>
      <c r="AC115" s="59"/>
      <c r="AD115" s="60"/>
      <c r="AE115" s="59"/>
      <c r="AF115" s="43"/>
      <c r="AG115" s="43"/>
      <c r="AH115" s="44"/>
      <c r="AI115" s="60"/>
      <c r="AJ115" s="59"/>
      <c r="AK115" s="45"/>
      <c r="AL115" s="45"/>
    </row>
    <row r="116" spans="1:38" ht="30.75" customHeight="1" x14ac:dyDescent="0.25">
      <c r="A116" s="49" t="s">
        <v>61</v>
      </c>
      <c r="B116" s="88" t="str">
        <f>'MCC 2020-21 Lic Géo hypotez1'!C106</f>
        <v>Période d'observation en milieu professionnel (2 semaines)</v>
      </c>
      <c r="C116" s="33" t="str">
        <f>'MCC 2020-21 Lic Géo hypotez1'!D106</f>
        <v>LOL5D40</v>
      </c>
      <c r="D116" s="31" t="s">
        <v>116</v>
      </c>
      <c r="E116" s="31"/>
      <c r="F116" s="31" t="s">
        <v>73</v>
      </c>
      <c r="G116" s="32"/>
      <c r="H116" s="33" t="s">
        <v>77</v>
      </c>
      <c r="I116" s="33" t="s">
        <v>77</v>
      </c>
      <c r="J116" s="35" t="s">
        <v>78</v>
      </c>
      <c r="K116" s="34">
        <v>23</v>
      </c>
      <c r="L116" s="34">
        <v>23</v>
      </c>
      <c r="M116" s="34">
        <f t="shared" si="79"/>
        <v>100</v>
      </c>
      <c r="N116" s="35">
        <f>'MCC 2020-21 Lic Géo hypotez1'!N106</f>
        <v>0</v>
      </c>
      <c r="O116" s="35">
        <f>'MCC 2020-21 Lic Géo hypotez1'!P106</f>
        <v>6</v>
      </c>
      <c r="P116" s="35"/>
      <c r="Q116" s="36">
        <f>'MCC 2020-21 Lic Géo hypotez1'!S106</f>
        <v>0</v>
      </c>
      <c r="R116" s="197">
        <f t="shared" si="80"/>
        <v>6</v>
      </c>
      <c r="S116" s="58"/>
      <c r="T116" s="59"/>
      <c r="U116" s="59"/>
      <c r="V116" s="40"/>
      <c r="W116" s="41"/>
      <c r="X116" s="59">
        <v>1</v>
      </c>
      <c r="Y116" s="60">
        <v>1</v>
      </c>
      <c r="Z116" s="59">
        <f t="shared" si="83"/>
        <v>6</v>
      </c>
      <c r="AA116" s="40">
        <f t="shared" si="84"/>
        <v>6</v>
      </c>
      <c r="AB116" s="40">
        <f t="shared" si="85"/>
        <v>6</v>
      </c>
      <c r="AC116" s="59"/>
      <c r="AD116" s="60"/>
      <c r="AE116" s="59"/>
      <c r="AF116" s="43"/>
      <c r="AG116" s="43"/>
      <c r="AH116" s="44"/>
      <c r="AI116" s="60"/>
      <c r="AJ116" s="59"/>
      <c r="AK116" s="45"/>
      <c r="AL116" s="45"/>
    </row>
    <row r="117" spans="1:38" ht="30.75" customHeight="1" x14ac:dyDescent="0.25">
      <c r="A117" s="52"/>
      <c r="B117" s="114" t="str">
        <f>'MCC 2020-21 Lic Géo hypotez1'!C107</f>
        <v>Parcours MEEF S6 - Métiers de l'enseignement et de la formation</v>
      </c>
      <c r="C117" s="14"/>
      <c r="D117" s="12"/>
      <c r="E117" s="12" t="s">
        <v>71</v>
      </c>
      <c r="F117" s="12" t="s">
        <v>72</v>
      </c>
      <c r="G117" s="16"/>
      <c r="H117" s="14"/>
      <c r="I117" s="14"/>
      <c r="J117" s="14"/>
      <c r="K117" s="248">
        <v>5</v>
      </c>
      <c r="L117" s="52"/>
      <c r="M117" s="52"/>
      <c r="N117" s="14"/>
      <c r="O117" s="14"/>
      <c r="P117" s="14"/>
      <c r="Q117" s="17"/>
      <c r="R117" s="18"/>
      <c r="S117" s="27"/>
      <c r="T117" s="53"/>
      <c r="U117" s="53"/>
      <c r="V117" s="54"/>
      <c r="W117" s="54"/>
      <c r="X117" s="53"/>
      <c r="Y117" s="55"/>
      <c r="Z117" s="53"/>
      <c r="AA117" s="54"/>
      <c r="AB117" s="54"/>
      <c r="AC117" s="53"/>
      <c r="AD117" s="55"/>
      <c r="AE117" s="53"/>
      <c r="AF117" s="53"/>
      <c r="AG117" s="53"/>
      <c r="AH117" s="53"/>
      <c r="AI117" s="55"/>
      <c r="AJ117" s="53"/>
      <c r="AK117" s="54"/>
      <c r="AL117" s="54"/>
    </row>
    <row r="118" spans="1:38" ht="30.75" customHeight="1" x14ac:dyDescent="0.25">
      <c r="A118" s="87" t="s">
        <v>98</v>
      </c>
      <c r="B118" s="88" t="str">
        <f>'MCC 2020-21 Lic Géo hypotez1'!C108</f>
        <v>Pouvoirs et sociétés en Occident à l’époque contemporaine (CM)</v>
      </c>
      <c r="C118" s="33" t="str">
        <f>'MCC 2020-21 Lic Géo hypotez1'!D108</f>
        <v>LOL4D7C</v>
      </c>
      <c r="D118" s="31" t="s">
        <v>116</v>
      </c>
      <c r="E118" s="50" t="s">
        <v>71</v>
      </c>
      <c r="F118" s="31" t="s">
        <v>72</v>
      </c>
      <c r="G118" s="32"/>
      <c r="H118" s="33" t="s">
        <v>80</v>
      </c>
      <c r="I118" s="33" t="s">
        <v>80</v>
      </c>
      <c r="J118" s="33" t="s">
        <v>76</v>
      </c>
      <c r="K118" s="34">
        <v>3</v>
      </c>
      <c r="L118" s="34">
        <v>75</v>
      </c>
      <c r="M118" s="34">
        <f t="shared" si="79"/>
        <v>4</v>
      </c>
      <c r="N118" s="35">
        <f>'MCC 2020-21 Lic Géo hypotez1'!N108</f>
        <v>24</v>
      </c>
      <c r="O118" s="35">
        <f>'MCC 2020-21 Lic Géo hypotez1'!P108</f>
        <v>0</v>
      </c>
      <c r="P118" s="35"/>
      <c r="Q118" s="36">
        <f>'MCC 2020-21 Lic Géo hypotez1'!S108</f>
        <v>0</v>
      </c>
      <c r="R118" s="197">
        <f t="shared" si="80"/>
        <v>1.44</v>
      </c>
      <c r="S118" s="58">
        <v>1.5</v>
      </c>
      <c r="T118" s="59">
        <v>1</v>
      </c>
      <c r="U118" s="59">
        <f t="shared" si="77"/>
        <v>24</v>
      </c>
      <c r="V118" s="40">
        <f t="shared" ref="V118" si="91">U118*S118</f>
        <v>36</v>
      </c>
      <c r="W118" s="41">
        <f t="shared" ref="W118" si="92">V118*M118%</f>
        <v>1.44</v>
      </c>
      <c r="X118" s="59"/>
      <c r="Y118" s="60"/>
      <c r="Z118" s="59"/>
      <c r="AA118" s="40"/>
      <c r="AB118" s="40"/>
      <c r="AC118" s="59"/>
      <c r="AD118" s="60"/>
      <c r="AE118" s="59"/>
      <c r="AF118" s="43"/>
      <c r="AG118" s="43"/>
      <c r="AH118" s="44"/>
      <c r="AI118" s="60"/>
      <c r="AJ118" s="59"/>
      <c r="AK118" s="45"/>
      <c r="AL118" s="45"/>
    </row>
    <row r="119" spans="1:38" ht="30.75" customHeight="1" x14ac:dyDescent="0.25">
      <c r="A119" s="87" t="s">
        <v>64</v>
      </c>
      <c r="B119" s="88" t="str">
        <f>'MCC 2020-21 Lic Géo hypotez1'!C109</f>
        <v>Enseigner l'histoire-géographie (1er et 2nd degrés)</v>
      </c>
      <c r="C119" s="33" t="str">
        <f>'MCC 2020-21 Lic Géo hypotez1'!D109</f>
        <v>LOL6D7B
LOL6E7B</v>
      </c>
      <c r="D119" s="31" t="s">
        <v>116</v>
      </c>
      <c r="E119" s="31" t="s">
        <v>71</v>
      </c>
      <c r="F119" s="31" t="s">
        <v>72</v>
      </c>
      <c r="G119" s="32"/>
      <c r="H119" s="33" t="s">
        <v>77</v>
      </c>
      <c r="I119" s="33" t="s">
        <v>77</v>
      </c>
      <c r="J119" s="33"/>
      <c r="K119" s="34">
        <v>5</v>
      </c>
      <c r="L119" s="34">
        <v>28</v>
      </c>
      <c r="M119" s="34">
        <f t="shared" si="79"/>
        <v>17.857142857142858</v>
      </c>
      <c r="N119" s="35">
        <f>'MCC 2020-21 Lic Géo hypotez1'!N109</f>
        <v>0</v>
      </c>
      <c r="O119" s="35">
        <f>'MCC 2020-21 Lic Géo hypotez1'!P109</f>
        <v>20</v>
      </c>
      <c r="P119" s="35"/>
      <c r="Q119" s="36">
        <f>'MCC 2020-21 Lic Géo hypotez1'!S109</f>
        <v>0</v>
      </c>
      <c r="R119" s="197">
        <f t="shared" si="80"/>
        <v>3.5714285714285716</v>
      </c>
      <c r="S119" s="58"/>
      <c r="T119" s="59"/>
      <c r="U119" s="59"/>
      <c r="V119" s="40"/>
      <c r="W119" s="41"/>
      <c r="X119" s="59">
        <v>1</v>
      </c>
      <c r="Y119" s="60">
        <v>1</v>
      </c>
      <c r="Z119" s="59">
        <f t="shared" si="83"/>
        <v>20</v>
      </c>
      <c r="AA119" s="40">
        <f t="shared" ref="AA119" si="93">Y119*Z119</f>
        <v>20</v>
      </c>
      <c r="AB119" s="40">
        <f t="shared" si="85"/>
        <v>3.5714285714285716</v>
      </c>
      <c r="AC119" s="59"/>
      <c r="AD119" s="60"/>
      <c r="AE119" s="59"/>
      <c r="AF119" s="43"/>
      <c r="AG119" s="43"/>
      <c r="AH119" s="44"/>
      <c r="AI119" s="60"/>
      <c r="AJ119" s="59"/>
      <c r="AK119" s="45"/>
      <c r="AL119" s="45"/>
    </row>
    <row r="120" spans="1:38" ht="23.25" customHeight="1" x14ac:dyDescent="0.25">
      <c r="A120" s="230"/>
      <c r="B120" s="973" t="s">
        <v>141</v>
      </c>
      <c r="C120" s="974"/>
      <c r="D120" s="974"/>
      <c r="E120" s="974"/>
      <c r="F120" s="974"/>
      <c r="G120" s="974"/>
      <c r="H120" s="974"/>
      <c r="I120" s="974"/>
      <c r="J120" s="974"/>
      <c r="K120" s="974"/>
      <c r="L120" s="975"/>
      <c r="M120" s="235">
        <v>129</v>
      </c>
      <c r="N120" s="245" t="e">
        <f>N102+N103+N105+N107+N115</f>
        <v>#REF!</v>
      </c>
      <c r="O120" s="245" t="e">
        <f>O103+O104+O105+O107+O108+O111+O115+O116</f>
        <v>#REF!</v>
      </c>
      <c r="P120" s="231"/>
      <c r="Q120" s="231"/>
      <c r="R120" s="221"/>
      <c r="S120" s="63"/>
      <c r="T120" s="64"/>
      <c r="U120" s="64"/>
      <c r="V120" s="65"/>
      <c r="W120" s="222"/>
      <c r="X120" s="64"/>
      <c r="Y120" s="66"/>
      <c r="Z120" s="64"/>
      <c r="AA120" s="65"/>
      <c r="AB120" s="65"/>
      <c r="AC120" s="64"/>
      <c r="AD120" s="66"/>
      <c r="AE120" s="64"/>
      <c r="AF120" s="67"/>
      <c r="AG120" s="67"/>
      <c r="AH120" s="223"/>
      <c r="AI120" s="66"/>
      <c r="AJ120" s="64"/>
      <c r="AK120" s="69"/>
      <c r="AL120" s="69"/>
    </row>
    <row r="121" spans="1:38" ht="23.25" customHeight="1" x14ac:dyDescent="0.25">
      <c r="A121" s="229"/>
      <c r="B121" s="973" t="s">
        <v>142</v>
      </c>
      <c r="C121" s="974"/>
      <c r="D121" s="974"/>
      <c r="E121" s="974"/>
      <c r="F121" s="974"/>
      <c r="G121" s="974"/>
      <c r="H121" s="974"/>
      <c r="I121" s="974"/>
      <c r="J121" s="974"/>
      <c r="K121" s="974"/>
      <c r="L121" s="975"/>
      <c r="M121" s="235">
        <v>156</v>
      </c>
      <c r="N121" s="246" t="e">
        <f>N102+N103+N105+N107+N115+N118</f>
        <v>#REF!</v>
      </c>
      <c r="O121" s="246" t="e">
        <f>O103+O104+O105+O107+O108+O111+O119</f>
        <v>#REF!</v>
      </c>
      <c r="P121" s="232"/>
      <c r="Q121" s="232"/>
      <c r="R121" s="221"/>
      <c r="S121" s="63"/>
      <c r="T121" s="64"/>
      <c r="U121" s="64"/>
      <c r="V121" s="65"/>
      <c r="W121" s="222"/>
      <c r="X121" s="64"/>
      <c r="Y121" s="66"/>
      <c r="Z121" s="64"/>
      <c r="AA121" s="65"/>
      <c r="AB121" s="65"/>
      <c r="AC121" s="64"/>
      <c r="AD121" s="66"/>
      <c r="AE121" s="64"/>
      <c r="AF121" s="67"/>
      <c r="AG121" s="67"/>
      <c r="AH121" s="223"/>
      <c r="AI121" s="66"/>
      <c r="AJ121" s="64"/>
      <c r="AK121" s="69"/>
      <c r="AL121" s="69"/>
    </row>
    <row r="122" spans="1:38" ht="23.25" customHeight="1" x14ac:dyDescent="0.25">
      <c r="A122" s="236"/>
      <c r="B122" s="976" t="s">
        <v>143</v>
      </c>
      <c r="C122" s="977"/>
      <c r="D122" s="977"/>
      <c r="E122" s="977"/>
      <c r="F122" s="977"/>
      <c r="G122" s="977"/>
      <c r="H122" s="977"/>
      <c r="I122" s="977"/>
      <c r="J122" s="977"/>
      <c r="K122" s="977"/>
      <c r="L122" s="977"/>
      <c r="M122" s="239" t="e">
        <f>SUM(R102:R119)</f>
        <v>#REF!</v>
      </c>
      <c r="N122" s="250"/>
      <c r="O122" s="250"/>
      <c r="P122" s="250"/>
      <c r="Q122" s="116"/>
      <c r="R122" s="238"/>
      <c r="S122" s="63"/>
      <c r="T122" s="117"/>
      <c r="U122" s="64"/>
      <c r="V122" s="65"/>
      <c r="W122" s="65"/>
      <c r="X122" s="64"/>
      <c r="Y122" s="66"/>
      <c r="Z122" s="64"/>
      <c r="AA122" s="65"/>
      <c r="AB122" s="65"/>
      <c r="AC122" s="64"/>
      <c r="AD122" s="66"/>
      <c r="AE122" s="64"/>
      <c r="AF122" s="64"/>
      <c r="AG122" s="64"/>
      <c r="AH122" s="64"/>
      <c r="AI122" s="66"/>
      <c r="AJ122" s="64"/>
      <c r="AK122" s="65"/>
      <c r="AL122" s="65"/>
    </row>
    <row r="123" spans="1:38" ht="30.75" customHeight="1" x14ac:dyDescent="0.25">
      <c r="A123" s="252"/>
      <c r="B123" s="947" t="s">
        <v>144</v>
      </c>
      <c r="C123" s="948"/>
      <c r="D123" s="948"/>
      <c r="E123" s="948"/>
      <c r="F123" s="948"/>
      <c r="G123" s="948"/>
      <c r="H123" s="948"/>
      <c r="I123" s="948"/>
      <c r="J123" s="948"/>
      <c r="K123" s="256">
        <f>M18+M32+M53+M76+M99+M120</f>
        <v>1263</v>
      </c>
      <c r="L123" s="11"/>
      <c r="M123" s="11"/>
      <c r="N123" s="251"/>
      <c r="O123" s="949"/>
      <c r="P123" s="950"/>
      <c r="Q123" s="146"/>
      <c r="R123" s="146"/>
      <c r="S123" s="147"/>
      <c r="T123" s="148"/>
      <c r="U123" s="148"/>
      <c r="V123" s="148"/>
      <c r="W123" s="148"/>
      <c r="X123" s="148"/>
      <c r="Y123" s="148"/>
      <c r="Z123" s="148"/>
      <c r="AA123" s="148"/>
      <c r="AB123" s="148"/>
      <c r="AC123" s="148"/>
      <c r="AD123" s="148"/>
      <c r="AE123" s="148"/>
      <c r="AF123" s="148"/>
      <c r="AG123" s="148"/>
      <c r="AH123" s="148"/>
      <c r="AI123" s="148"/>
      <c r="AJ123" s="148"/>
      <c r="AK123" s="148"/>
      <c r="AL123" s="148"/>
    </row>
    <row r="124" spans="1:38" ht="30.75" customHeight="1" x14ac:dyDescent="0.25">
      <c r="A124" s="252"/>
      <c r="B124" s="947" t="s">
        <v>145</v>
      </c>
      <c r="C124" s="948"/>
      <c r="D124" s="948"/>
      <c r="E124" s="948"/>
      <c r="F124" s="948"/>
      <c r="G124" s="948"/>
      <c r="H124" s="948"/>
      <c r="I124" s="948"/>
      <c r="J124" s="948"/>
      <c r="K124" s="256">
        <f>M18+M32+M54+M77+M100+M121</f>
        <v>1270</v>
      </c>
      <c r="L124" s="11"/>
      <c r="M124" s="11"/>
      <c r="N124" s="251"/>
      <c r="O124" s="949"/>
      <c r="P124" s="950"/>
      <c r="Q124" s="146"/>
      <c r="R124" s="146"/>
      <c r="S124" s="147"/>
      <c r="T124" s="148"/>
      <c r="U124" s="148"/>
      <c r="V124" s="148"/>
      <c r="W124" s="148"/>
      <c r="X124" s="148"/>
      <c r="Y124" s="148"/>
      <c r="Z124" s="148"/>
      <c r="AA124" s="148"/>
      <c r="AB124" s="148"/>
      <c r="AC124" s="148"/>
      <c r="AD124" s="148"/>
      <c r="AE124" s="148"/>
      <c r="AF124" s="148"/>
      <c r="AG124" s="148"/>
      <c r="AH124" s="148"/>
      <c r="AI124" s="148"/>
      <c r="AJ124" s="148"/>
      <c r="AK124" s="148"/>
      <c r="AL124" s="148"/>
    </row>
    <row r="125" spans="1:38" ht="30.75" customHeight="1" x14ac:dyDescent="0.25">
      <c r="A125" s="252"/>
      <c r="B125" s="947" t="s">
        <v>146</v>
      </c>
      <c r="C125" s="948"/>
      <c r="D125" s="948"/>
      <c r="E125" s="948"/>
      <c r="F125" s="948"/>
      <c r="G125" s="948"/>
      <c r="H125" s="948"/>
      <c r="I125" s="948"/>
      <c r="J125" s="948"/>
      <c r="K125" s="257" t="e">
        <f>SUM(M122,M101,M78,M55)</f>
        <v>#REF!</v>
      </c>
      <c r="L125" s="11"/>
      <c r="M125" s="11"/>
      <c r="N125" s="251"/>
      <c r="O125" s="949"/>
      <c r="P125" s="950"/>
      <c r="Q125" s="146"/>
      <c r="R125" s="146"/>
      <c r="S125" s="147"/>
      <c r="T125" s="148"/>
      <c r="U125" s="148"/>
      <c r="V125" s="148"/>
      <c r="W125" s="148"/>
      <c r="X125" s="148"/>
      <c r="Y125" s="148"/>
      <c r="Z125" s="148"/>
      <c r="AA125" s="148"/>
      <c r="AB125" s="148"/>
      <c r="AC125" s="148"/>
      <c r="AD125" s="148"/>
      <c r="AE125" s="148"/>
      <c r="AF125" s="148"/>
      <c r="AG125" s="148"/>
      <c r="AH125" s="148"/>
      <c r="AI125" s="148"/>
      <c r="AJ125" s="148"/>
      <c r="AK125" s="148"/>
      <c r="AL125" s="148"/>
    </row>
    <row r="128" spans="1:38" ht="30" x14ac:dyDescent="0.25">
      <c r="H128" s="10" t="s">
        <v>147</v>
      </c>
    </row>
    <row r="129" spans="8:10" ht="30" x14ac:dyDescent="0.25">
      <c r="H129" s="10" t="s">
        <v>148</v>
      </c>
      <c r="J129" s="258" t="e">
        <f>SUM(R35:R75)</f>
        <v>#REF!</v>
      </c>
    </row>
    <row r="130" spans="8:10" ht="30" x14ac:dyDescent="0.25">
      <c r="H130" s="10" t="s">
        <v>149</v>
      </c>
      <c r="J130" s="258" t="e">
        <f>SUM(R81:R119)</f>
        <v>#REF!</v>
      </c>
    </row>
    <row r="131" spans="8:10" x14ac:dyDescent="0.25">
      <c r="J131" s="258" t="e">
        <f>SUM(J129:J130)</f>
        <v>#REF!</v>
      </c>
    </row>
    <row r="132" spans="8:10" x14ac:dyDescent="0.25">
      <c r="J132" s="10">
        <v>376.5</v>
      </c>
    </row>
  </sheetData>
  <mergeCells count="61">
    <mergeCell ref="J1:J3"/>
    <mergeCell ref="K1:K3"/>
    <mergeCell ref="B76:L76"/>
    <mergeCell ref="B77:L77"/>
    <mergeCell ref="B78:L78"/>
    <mergeCell ref="B55:L55"/>
    <mergeCell ref="B53:L53"/>
    <mergeCell ref="B54:L54"/>
    <mergeCell ref="E1:E3"/>
    <mergeCell ref="F1:F3"/>
    <mergeCell ref="G1:G3"/>
    <mergeCell ref="H1:H3"/>
    <mergeCell ref="I1:I3"/>
    <mergeCell ref="O123:P123"/>
    <mergeCell ref="B18:L18"/>
    <mergeCell ref="B32:L32"/>
    <mergeCell ref="S1:W1"/>
    <mergeCell ref="B123:J123"/>
    <mergeCell ref="T2:T3"/>
    <mergeCell ref="B99:L99"/>
    <mergeCell ref="B100:L100"/>
    <mergeCell ref="B101:L101"/>
    <mergeCell ref="B120:L120"/>
    <mergeCell ref="B121:L121"/>
    <mergeCell ref="B122:L122"/>
    <mergeCell ref="M1:M3"/>
    <mergeCell ref="B1:B3"/>
    <mergeCell ref="C1:C3"/>
    <mergeCell ref="D1:D3"/>
    <mergeCell ref="X1:AB1"/>
    <mergeCell ref="AC1:AG1"/>
    <mergeCell ref="AH1:AL1"/>
    <mergeCell ref="N2:N3"/>
    <mergeCell ref="O2:O3"/>
    <mergeCell ref="P2:P3"/>
    <mergeCell ref="Q2:Q3"/>
    <mergeCell ref="R2:R3"/>
    <mergeCell ref="S2:S3"/>
    <mergeCell ref="N1:R1"/>
    <mergeCell ref="U2:U3"/>
    <mergeCell ref="V2:V3"/>
    <mergeCell ref="W2:W3"/>
    <mergeCell ref="X2:X3"/>
    <mergeCell ref="Y2:Y3"/>
    <mergeCell ref="AL2:AL3"/>
    <mergeCell ref="B124:J124"/>
    <mergeCell ref="O124:P124"/>
    <mergeCell ref="B125:J125"/>
    <mergeCell ref="O125:P125"/>
    <mergeCell ref="AK2:AK3"/>
    <mergeCell ref="Z2:Z3"/>
    <mergeCell ref="AA2:AA3"/>
    <mergeCell ref="AB2:AB3"/>
    <mergeCell ref="AC2:AC3"/>
    <mergeCell ref="AD2:AD3"/>
    <mergeCell ref="AE2:AE3"/>
    <mergeCell ref="AF2:AF3"/>
    <mergeCell ref="AG2:AG3"/>
    <mergeCell ref="AH2:AH3"/>
    <mergeCell ref="AI2:AI3"/>
    <mergeCell ref="AJ2:AJ3"/>
  </mergeCells>
  <dataValidations disablePrompts="1" count="3">
    <dataValidation type="list" allowBlank="1" showInputMessage="1" showErrorMessage="1" sqref="F6:F17 F21:F31">
      <formula1>oui_non</formula1>
    </dataValidation>
    <dataValidation type="list" allowBlank="1" showInputMessage="1" showErrorMessage="1" sqref="J6:J17 J21:J31">
      <formula1>sections_CNU</formula1>
    </dataValidation>
    <dataValidation type="list" allowBlank="1" showInputMessage="1" showErrorMessage="1" sqref="D21:D31 D6:D17">
      <formula1>type_UE</formula1>
    </dataValidation>
  </dataValidations>
  <pageMargins left="0.7" right="0.7" top="0.75" bottom="0.75" header="0.3" footer="0.3"/>
  <pageSetup paperSize="8" scale="90" orientation="landscape" r:id="rId1"/>
  <rowBreaks count="3" manualBreakCount="3">
    <brk id="56" max="16383" man="1"/>
    <brk id="79" max="16383" man="1"/>
    <brk id="102" max="16383" man="1"/>
  </rowBreaks>
  <colBreaks count="2" manualBreakCount="2">
    <brk id="13" max="1048575"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4" sqref="B4"/>
    </sheetView>
  </sheetViews>
  <sheetFormatPr baseColWidth="10" defaultRowHeight="15" x14ac:dyDescent="0.25"/>
  <cols>
    <col min="2" max="2" width="16.85546875" customWidth="1"/>
  </cols>
  <sheetData>
    <row r="1" spans="1:3" x14ac:dyDescent="0.25">
      <c r="A1" t="s">
        <v>167</v>
      </c>
      <c r="B1" t="s">
        <v>173</v>
      </c>
      <c r="C1" t="s">
        <v>174</v>
      </c>
    </row>
    <row r="2" spans="1:3" x14ac:dyDescent="0.25">
      <c r="A2" t="s">
        <v>171</v>
      </c>
      <c r="B2" t="s">
        <v>175</v>
      </c>
      <c r="C2" t="s">
        <v>176</v>
      </c>
    </row>
    <row r="3" spans="1:3" x14ac:dyDescent="0.25">
      <c r="A3" t="s">
        <v>172</v>
      </c>
      <c r="B3" t="s">
        <v>177</v>
      </c>
    </row>
    <row r="4" spans="1:3" x14ac:dyDescent="0.25">
      <c r="A4" t="s">
        <v>178</v>
      </c>
      <c r="B4" t="s">
        <v>179</v>
      </c>
    </row>
    <row r="5" spans="1:3" x14ac:dyDescent="0.25">
      <c r="B5" t="s">
        <v>180</v>
      </c>
    </row>
    <row r="6" spans="1:3" x14ac:dyDescent="0.25">
      <c r="B6" t="s">
        <v>181</v>
      </c>
    </row>
    <row r="7" spans="1:3" x14ac:dyDescent="0.25">
      <c r="B7" t="s">
        <v>182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ée un document." ma:contentTypeScope="" ma:versionID="b0bb2c05f4d1ac9782a6463d68370475">
  <xsd:schema xmlns:xsd="http://www.w3.org/2001/XMLSchema" xmlns:xs="http://www.w3.org/2001/XMLSchema" xmlns:p="http://schemas.microsoft.com/office/2006/metadata/properties" xmlns:ns2="2334f2aa-3fc8-42a3-8962-b3894c390d60" targetNamespace="http://schemas.microsoft.com/office/2006/metadata/properties" ma:root="true" ma:fieldsID="a46879720f890f30120ffadc60b6c807"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DEA1B4-8931-43DC-AB0D-2B533AB6DC4F}"/>
</file>

<file path=customXml/itemProps2.xml><?xml version="1.0" encoding="utf-8"?>
<ds:datastoreItem xmlns:ds="http://schemas.openxmlformats.org/officeDocument/2006/customXml" ds:itemID="{52C38738-64AF-4714-AD27-435EF04BB8D6}"/>
</file>

<file path=customXml/itemProps3.xml><?xml version="1.0" encoding="utf-8"?>
<ds:datastoreItem xmlns:ds="http://schemas.openxmlformats.org/officeDocument/2006/customXml" ds:itemID="{1E75028E-DEDF-4D5B-8099-8EF48D67C9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Rappel régle.-dates conseils</vt:lpstr>
      <vt:lpstr>MCC 2020-21 Lic Géo hypotez1</vt:lpstr>
      <vt:lpstr>MCC 2020-21 Lic Géo hypotez2</vt:lpstr>
      <vt:lpstr>cout maquette après MCC</vt:lpstr>
      <vt:lpstr>Liste de valeurs</vt:lpstr>
      <vt:lpstr>'MCC 2020-21 Lic Géo hypotez1'!Impression_des_titres</vt:lpstr>
      <vt:lpstr>'MCC 2020-21 Lic Géo hypotez2'!Impression_des_titres</vt:lpstr>
      <vt:lpstr>mod</vt:lpstr>
      <vt:lpstr>nat</vt:lpstr>
      <vt:lpstr>'MCC 2020-21 Lic Géo hypotez1'!Zone_d_impression</vt:lpstr>
      <vt:lpstr>'MCC 2020-21 Lic Géo hypotez2'!Zone_d_impression</vt:lpstr>
    </vt:vector>
  </TitlesOfParts>
  <Company>Université d'Orléans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p6524</cp:lastModifiedBy>
  <cp:lastPrinted>2020-09-16T09:11:40Z</cp:lastPrinted>
  <dcterms:created xsi:type="dcterms:W3CDTF">2017-06-21T08:08:47Z</dcterms:created>
  <dcterms:modified xsi:type="dcterms:W3CDTF">2020-09-16T09:12:02Z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0x01010071B24968EFC6EF4AB289C484678AA922</vt:lpwstr>
  </property>
</Properties>
</file>