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IRECTION-CFVU\DIRECTION\Secrétariat POLE AVENIR\CFVU\2019\fichiers MCC pour intranet\"/>
    </mc:Choice>
  </mc:AlternateContent>
  <workbookProtection workbookAlgorithmName="SHA-512" workbookHashValue="mEfbUsRL0H5nnGRvKHfRENg67CpzEszezeKlY/BXe9pA7lvUeQPE602T1Xum1wDzqfzG2PHMx+qNY/y62Qxsjg==" workbookSaltValue="ohlksr9bOQ8Zhv5ZqvRdrA==" workbookSpinCount="100000" lockStructure="1"/>
  <bookViews>
    <workbookView xWindow="0" yWindow="60" windowWidth="23040" windowHeight="8850"/>
  </bookViews>
  <sheets>
    <sheet name="Rappel régle.-dates conseils" sheetId="2" r:id="rId1"/>
    <sheet name="MCC_maquettes2018-2019" sheetId="1" r:id="rId2"/>
    <sheet name="cout maquette apres MCC" sheetId="3" state="hidden" r:id="rId3"/>
    <sheet name="Liste de valeurs" sheetId="4" state="hidden" r:id="rId4"/>
  </sheets>
  <externalReferences>
    <externalReference r:id="rId5"/>
    <externalReference r:id="rId6"/>
  </externalReferences>
  <definedNames>
    <definedName name="mod">'Liste de valeurs'!$A$2:$A$4</definedName>
    <definedName name="nat">'Liste de valeurs'!$B$2:$B$7</definedName>
    <definedName name="Nature2">'[1]Liste de valeurs'!$B$2:$B$7</definedName>
    <definedName name="sections_CNU">'[2]valeurs listes déroulantes'!$K$1:$K$46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3" l="1"/>
  <c r="V20" i="3"/>
  <c r="V19" i="3"/>
  <c r="V15" i="3"/>
  <c r="V14" i="3"/>
  <c r="V13" i="3"/>
  <c r="V12" i="3"/>
  <c r="V8" i="3"/>
  <c r="V9" i="3"/>
  <c r="V10" i="3"/>
  <c r="V7" i="3"/>
  <c r="N20" i="3"/>
  <c r="N21" i="3"/>
  <c r="N19" i="3"/>
  <c r="R20" i="3"/>
  <c r="R21" i="3"/>
  <c r="R22" i="3"/>
  <c r="R23" i="3"/>
  <c r="R24" i="3"/>
  <c r="R19" i="3"/>
  <c r="R13" i="3"/>
  <c r="R14" i="3"/>
  <c r="R15" i="3"/>
  <c r="R12" i="3"/>
  <c r="R8" i="3"/>
  <c r="R9" i="3"/>
  <c r="R10" i="3"/>
  <c r="R7" i="3"/>
  <c r="N15" i="3"/>
  <c r="N14" i="3"/>
  <c r="N13" i="3"/>
  <c r="N12" i="3"/>
  <c r="N8" i="3"/>
  <c r="N9" i="3"/>
  <c r="N10" i="3"/>
  <c r="S23" i="3"/>
  <c r="J24" i="3"/>
  <c r="H24" i="3"/>
  <c r="J23" i="3"/>
  <c r="H23" i="3"/>
  <c r="J22" i="3"/>
  <c r="H22" i="3"/>
  <c r="J21" i="3"/>
  <c r="I21" i="3"/>
  <c r="H21" i="3"/>
  <c r="J20" i="3"/>
  <c r="I20" i="3"/>
  <c r="H20" i="3"/>
  <c r="J19" i="3"/>
  <c r="I19" i="3"/>
  <c r="H19" i="3"/>
  <c r="H13" i="3"/>
  <c r="I13" i="3"/>
  <c r="J13" i="3"/>
  <c r="H14" i="3"/>
  <c r="I14" i="3"/>
  <c r="J14" i="3"/>
  <c r="H15" i="3"/>
  <c r="I15" i="3"/>
  <c r="J15" i="3"/>
  <c r="J12" i="3"/>
  <c r="I12" i="3"/>
  <c r="H12" i="3"/>
  <c r="H8" i="3"/>
  <c r="I8" i="3"/>
  <c r="J8" i="3"/>
  <c r="H9" i="3"/>
  <c r="I9" i="3"/>
  <c r="J9" i="3"/>
  <c r="H10" i="3"/>
  <c r="I10" i="3"/>
  <c r="J10" i="3"/>
  <c r="J7" i="3"/>
  <c r="I7" i="3"/>
  <c r="N7" i="3"/>
  <c r="I29" i="1" l="1"/>
  <c r="C22" i="3" l="1"/>
  <c r="C21" i="3"/>
  <c r="C20" i="3"/>
  <c r="C19" i="3"/>
  <c r="C18" i="3"/>
  <c r="C15" i="3"/>
  <c r="C14" i="3"/>
  <c r="C13" i="3"/>
  <c r="C12" i="3"/>
  <c r="C11" i="3"/>
  <c r="C8" i="3"/>
  <c r="C9" i="3"/>
  <c r="C10" i="3"/>
  <c r="C7" i="3"/>
  <c r="C6" i="3"/>
  <c r="B24" i="3"/>
  <c r="B23" i="3"/>
  <c r="B22" i="3"/>
  <c r="B21" i="3"/>
  <c r="B20" i="3"/>
  <c r="B19" i="3"/>
  <c r="B15" i="3"/>
  <c r="B14" i="3"/>
  <c r="B13" i="3"/>
  <c r="B12" i="3"/>
  <c r="B8" i="3"/>
  <c r="B9" i="3"/>
  <c r="B10" i="3"/>
  <c r="B7" i="3"/>
  <c r="B6" i="3"/>
  <c r="H7" i="3"/>
  <c r="I26" i="3" l="1"/>
  <c r="I31" i="3" s="1"/>
  <c r="H26" i="3"/>
  <c r="I30" i="3" s="1"/>
  <c r="S24" i="3"/>
  <c r="K24" i="3" s="1"/>
  <c r="K23" i="3"/>
  <c r="S22" i="3"/>
  <c r="K22" i="3" s="1"/>
  <c r="W21" i="3"/>
  <c r="S21" i="3"/>
  <c r="O21" i="3"/>
  <c r="W20" i="3"/>
  <c r="S20" i="3"/>
  <c r="O20" i="3"/>
  <c r="W19" i="3"/>
  <c r="S19" i="3"/>
  <c r="O19" i="3"/>
  <c r="W15" i="3"/>
  <c r="S15" i="3"/>
  <c r="O15" i="3"/>
  <c r="W14" i="3"/>
  <c r="S14" i="3"/>
  <c r="O14" i="3"/>
  <c r="K14" i="3" s="1"/>
  <c r="W13" i="3"/>
  <c r="S13" i="3"/>
  <c r="O13" i="3"/>
  <c r="W12" i="3"/>
  <c r="S12" i="3"/>
  <c r="O12" i="3"/>
  <c r="W10" i="3"/>
  <c r="S10" i="3"/>
  <c r="O10" i="3"/>
  <c r="W9" i="3"/>
  <c r="S9" i="3"/>
  <c r="O9" i="3"/>
  <c r="W8" i="3"/>
  <c r="S8" i="3"/>
  <c r="O8" i="3"/>
  <c r="W7" i="3"/>
  <c r="S7" i="3"/>
  <c r="O7" i="3"/>
  <c r="K15" i="3" l="1"/>
  <c r="K8" i="3"/>
  <c r="K7" i="3"/>
  <c r="K10" i="3"/>
  <c r="K12" i="3"/>
  <c r="K9" i="3"/>
  <c r="K13" i="3"/>
  <c r="K20" i="3"/>
  <c r="K19" i="3"/>
  <c r="K21" i="3"/>
  <c r="K16" i="3" l="1"/>
  <c r="K25" i="3"/>
  <c r="H27" i="3" l="1"/>
  <c r="H28" i="3" s="1"/>
  <c r="J26" i="3" l="1"/>
  <c r="I32" i="3" s="1"/>
  <c r="I33" i="3" s="1"/>
</calcChain>
</file>

<file path=xl/sharedStrings.xml><?xml version="1.0" encoding="utf-8"?>
<sst xmlns="http://schemas.openxmlformats.org/spreadsheetml/2006/main" count="339" uniqueCount="130">
  <si>
    <t>N°UE</t>
  </si>
  <si>
    <t>Intitulé de l'enseignement</t>
  </si>
  <si>
    <t>Code Apogée de l'ELP
contrat 2012</t>
  </si>
  <si>
    <t>COEF</t>
  </si>
  <si>
    <t>ECTS</t>
  </si>
  <si>
    <t>Section 
CNU
Enseignement</t>
  </si>
  <si>
    <t xml:space="preserve">Effectifs attendus parcours </t>
  </si>
  <si>
    <t>Volume horaire</t>
  </si>
  <si>
    <t>Heures CM</t>
  </si>
  <si>
    <t>Heures TD - norme 35/gr</t>
  </si>
  <si>
    <t>Heures TP</t>
  </si>
  <si>
    <t>CM</t>
  </si>
  <si>
    <t>TD</t>
  </si>
  <si>
    <t>TP</t>
  </si>
  <si>
    <t>Total Heq TD</t>
  </si>
  <si>
    <t>Coef eq TD</t>
  </si>
  <si>
    <t>Nbre de groupes</t>
  </si>
  <si>
    <t>Nbres d'heures</t>
  </si>
  <si>
    <t>Charges eq TD</t>
  </si>
  <si>
    <t xml:space="preserve">Semestre 1 </t>
  </si>
  <si>
    <t xml:space="preserve"> </t>
  </si>
  <si>
    <t>Semestre 2</t>
  </si>
  <si>
    <t xml:space="preserve">  Total Heures présentielles Etudiant</t>
  </si>
  <si>
    <t>TOTAL SEMESTRE 1</t>
  </si>
  <si>
    <t>TOTAL SEMESTRE 2</t>
  </si>
  <si>
    <t>TOTAL H/E</t>
  </si>
  <si>
    <t>TOTAL Hq TD</t>
  </si>
  <si>
    <t>Total LP</t>
  </si>
  <si>
    <t>UE 5-1</t>
  </si>
  <si>
    <t>Formation Générale</t>
  </si>
  <si>
    <t>M 5- 11: Mise à niveau / Outils Mathématiques</t>
  </si>
  <si>
    <t>M 5-12 Anglais</t>
  </si>
  <si>
    <t>M 5-13: Gestion des Projets</t>
  </si>
  <si>
    <t>M 5-14: Système d'info et bases de données</t>
  </si>
  <si>
    <t>UE 5-2</t>
  </si>
  <si>
    <t>Formation Professionnelle - LDP</t>
  </si>
  <si>
    <t>M 5-22: Qualité</t>
  </si>
  <si>
    <t xml:space="preserve">M 5 -23: Organisation - Méthodes - HSE </t>
  </si>
  <si>
    <t>M 5-24: Gestion de Production</t>
  </si>
  <si>
    <t>M 5-25: Analyse et modélisation des flux - Lean</t>
  </si>
  <si>
    <t>2</t>
  </si>
  <si>
    <t>1</t>
  </si>
  <si>
    <t>25 : Mathématiques</t>
  </si>
  <si>
    <t>11 : Langues et littératures anglaises et anglo-saxonnes</t>
  </si>
  <si>
    <t>61 : Génie informatique, automatique et traitement du signal</t>
  </si>
  <si>
    <t>27 : Informatique</t>
  </si>
  <si>
    <t>62 : Génie informatique, automatique et traitement du signal</t>
  </si>
  <si>
    <t>63 : Génie informatique, automatique et traitement du signal</t>
  </si>
  <si>
    <t>64 : Génie informatique, automatique et traitement du signal</t>
  </si>
  <si>
    <t>UE 6-3</t>
  </si>
  <si>
    <t>Formation au management - LDP</t>
  </si>
  <si>
    <t>M 6-31: Management pour l'entreprise</t>
  </si>
  <si>
    <t>M 6-32: Economie et gestion des entreprises</t>
  </si>
  <si>
    <t>M 6-33:Logistique de Production</t>
  </si>
  <si>
    <t>UE 6-4</t>
  </si>
  <si>
    <t>Projet Tutoré</t>
  </si>
  <si>
    <t>UE 6-5</t>
  </si>
  <si>
    <t>Séquence en entreprise-Stage</t>
  </si>
  <si>
    <t>18</t>
  </si>
  <si>
    <t>16 : Psychologie, psychologie clinique, psychologie sociale</t>
  </si>
  <si>
    <t>05 : Sciences économiques</t>
  </si>
  <si>
    <t>suivi d'apprentissage</t>
  </si>
  <si>
    <r>
      <t xml:space="preserve">Date de l'examen et avis du conseil de l'UFR 
</t>
    </r>
    <r>
      <rPr>
        <b/>
        <sz val="11"/>
        <color rgb="FFFF0000"/>
        <rFont val="Calibri"/>
        <family val="2"/>
        <scheme val="minor"/>
      </rPr>
      <t>(la saisie de la date conditionne le passage à la CFVU)</t>
    </r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</si>
  <si>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</si>
  <si>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</si>
  <si>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</si>
  <si>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</si>
  <si>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</si>
  <si>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</si>
  <si>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</si>
  <si>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</si>
  <si>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</si>
  <si>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 xml:space="preserve">Intitulé de la mention </t>
  </si>
  <si>
    <t>METIERS DE L'INDUSTRIE : GESTION DE LA PRODUCTION INDUSTRIELLE</t>
  </si>
  <si>
    <t>modalité</t>
  </si>
  <si>
    <t>NATURE</t>
  </si>
  <si>
    <t>Quotité</t>
  </si>
  <si>
    <t>CC</t>
  </si>
  <si>
    <t>écrit</t>
  </si>
  <si>
    <t>(en %)</t>
  </si>
  <si>
    <t>CT</t>
  </si>
  <si>
    <t>oral</t>
  </si>
  <si>
    <t>mixte</t>
  </si>
  <si>
    <t>dossier</t>
  </si>
  <si>
    <t>mémoire</t>
  </si>
  <si>
    <t>rapport de visite</t>
  </si>
  <si>
    <t>écrit et oral</t>
  </si>
  <si>
    <t>Session 1</t>
  </si>
  <si>
    <t>Session de rattrapage</t>
  </si>
  <si>
    <t>RNE</t>
  </si>
  <si>
    <t>RSE</t>
  </si>
  <si>
    <t>quotité (en %)</t>
  </si>
  <si>
    <t>nature</t>
  </si>
  <si>
    <t>durée</t>
  </si>
  <si>
    <t>quotité (%)</t>
  </si>
  <si>
    <t xml:space="preserve">Code Apogée de l'ELP
</t>
  </si>
  <si>
    <t xml:space="preserve">Type de l'enseignement </t>
  </si>
  <si>
    <t>Si UE mutualisée à d'autres mentions ou années de formation, indiquer lesquelles</t>
  </si>
  <si>
    <t>Porteur 
(o/n)</t>
  </si>
  <si>
    <t>Soutenance mémoire</t>
  </si>
  <si>
    <t>Soutenance  mémoire</t>
  </si>
  <si>
    <t>tronc commun</t>
  </si>
  <si>
    <t>2h</t>
  </si>
  <si>
    <t>BPD5LP11</t>
  </si>
  <si>
    <t>BPD5LP12</t>
  </si>
  <si>
    <t>BPD5LP13</t>
  </si>
  <si>
    <t>BPD5LP14</t>
  </si>
  <si>
    <t>BPD5LP22</t>
  </si>
  <si>
    <t>BPD5LP23</t>
  </si>
  <si>
    <t>BPD5LP24</t>
  </si>
  <si>
    <t>BPD5LP25</t>
  </si>
  <si>
    <t>BPD6LP31</t>
  </si>
  <si>
    <t>BPD6LP32</t>
  </si>
  <si>
    <t>BPD6LP33</t>
  </si>
  <si>
    <t>BPD6LP41</t>
  </si>
  <si>
    <t>BPD6LP51</t>
  </si>
  <si>
    <t>BPD6LP61</t>
  </si>
  <si>
    <t>Modules au choix selon régime d'inscription de l'étudiant</t>
  </si>
  <si>
    <t>8X25</t>
  </si>
  <si>
    <t>2X3</t>
  </si>
  <si>
    <t>3X28</t>
  </si>
  <si>
    <t>Monsieur François GONTIER</t>
  </si>
  <si>
    <t>Pr ENSAM</t>
  </si>
  <si>
    <t>1h30*3</t>
  </si>
  <si>
    <t>1h30*2</t>
  </si>
  <si>
    <t xml:space="preserve">1h30*7 </t>
  </si>
  <si>
    <t>1h30*6</t>
  </si>
  <si>
    <t xml:space="preserve">1h30*3    </t>
  </si>
  <si>
    <t>1h30</t>
  </si>
  <si>
    <t>1h30*5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</si>
</sst>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Verdana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5"/>
      <name val="Arial"/>
      <family val="2"/>
    </font>
    <font>
      <b/>
      <sz val="10"/>
      <color indexed="16"/>
      <name val="Arial"/>
      <family val="2"/>
    </font>
    <font>
      <sz val="11"/>
      <color indexed="8"/>
      <name val="Calibri"/>
      <family val="2"/>
    </font>
    <font>
      <b/>
      <sz val="11"/>
      <color indexed="16"/>
      <name val="Calibri"/>
      <family val="2"/>
    </font>
    <font>
      <b/>
      <sz val="14"/>
      <color indexed="8"/>
      <name val="Calibri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</font>
    <font>
      <b/>
      <i/>
      <sz val="11"/>
      <color indexed="8"/>
      <name val="Arial"/>
      <family val="2"/>
    </font>
    <font>
      <i/>
      <sz val="8"/>
      <color rgb="FF000000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0"/>
      <color indexed="6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DEEE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8" fillId="0" borderId="0"/>
  </cellStyleXfs>
  <cellXfs count="213">
    <xf numFmtId="0" fontId="0" fillId="0" borderId="0" xfId="0"/>
    <xf numFmtId="0" fontId="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" fillId="3" borderId="13" xfId="0" applyNumberFormat="1" applyFont="1" applyFill="1" applyBorder="1" applyAlignment="1">
      <alignment horizontal="center" wrapText="1"/>
    </xf>
    <xf numFmtId="0" fontId="1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 wrapText="1"/>
    </xf>
    <xf numFmtId="1" fontId="6" fillId="3" borderId="9" xfId="0" applyNumberFormat="1" applyFont="1" applyFill="1" applyBorder="1" applyAlignment="1">
      <alignment horizontal="center" wrapText="1"/>
    </xf>
    <xf numFmtId="0" fontId="7" fillId="3" borderId="9" xfId="0" applyNumberFormat="1" applyFont="1" applyFill="1" applyBorder="1" applyAlignment="1">
      <alignment vertical="top" wrapText="1"/>
    </xf>
    <xf numFmtId="0" fontId="8" fillId="3" borderId="9" xfId="0" applyNumberFormat="1" applyFont="1" applyFill="1" applyBorder="1" applyAlignment="1">
      <alignment vertical="top" wrapText="1"/>
    </xf>
    <xf numFmtId="0" fontId="9" fillId="3" borderId="9" xfId="0" applyNumberFormat="1" applyFont="1" applyFill="1" applyBorder="1" applyAlignment="1">
      <alignment vertical="top" wrapText="1"/>
    </xf>
    <xf numFmtId="0" fontId="10" fillId="3" borderId="13" xfId="0" applyNumberFormat="1" applyFont="1" applyFill="1" applyBorder="1" applyAlignment="1">
      <alignment horizontal="center" wrapText="1"/>
    </xf>
    <xf numFmtId="0" fontId="11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vertical="top" wrapText="1"/>
    </xf>
    <xf numFmtId="0" fontId="12" fillId="0" borderId="13" xfId="0" applyNumberFormat="1" applyFont="1" applyBorder="1" applyAlignment="1"/>
    <xf numFmtId="0" fontId="7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vertical="top" wrapText="1"/>
    </xf>
    <xf numFmtId="1" fontId="12" fillId="3" borderId="13" xfId="0" applyNumberFormat="1" applyFont="1" applyFill="1" applyBorder="1" applyAlignment="1"/>
    <xf numFmtId="0" fontId="13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wrapText="1"/>
    </xf>
    <xf numFmtId="0" fontId="9" fillId="3" borderId="9" xfId="0" applyNumberFormat="1" applyFont="1" applyFill="1" applyBorder="1" applyAlignment="1">
      <alignment horizontal="center" wrapText="1"/>
    </xf>
    <xf numFmtId="0" fontId="7" fillId="5" borderId="9" xfId="0" applyNumberFormat="1" applyFont="1" applyFill="1" applyBorder="1" applyAlignment="1">
      <alignment horizontal="center" wrapText="1"/>
    </xf>
    <xf numFmtId="0" fontId="9" fillId="5" borderId="9" xfId="0" applyNumberFormat="1" applyFont="1" applyFill="1" applyBorder="1" applyAlignment="1">
      <alignment horizontal="center" wrapText="1"/>
    </xf>
    <xf numFmtId="1" fontId="1" fillId="6" borderId="13" xfId="0" applyNumberFormat="1" applyFont="1" applyFill="1" applyBorder="1" applyAlignment="1">
      <alignment horizontal="center" wrapText="1"/>
    </xf>
    <xf numFmtId="1" fontId="12" fillId="6" borderId="14" xfId="0" applyNumberFormat="1" applyFont="1" applyFill="1" applyBorder="1" applyAlignment="1"/>
    <xf numFmtId="1" fontId="12" fillId="6" borderId="15" xfId="0" applyNumberFormat="1" applyFont="1" applyFill="1" applyBorder="1" applyAlignment="1"/>
    <xf numFmtId="1" fontId="2" fillId="6" borderId="15" xfId="0" applyNumberFormat="1" applyFont="1" applyFill="1" applyBorder="1" applyAlignment="1"/>
    <xf numFmtId="1" fontId="12" fillId="4" borderId="16" xfId="0" applyNumberFormat="1" applyFont="1" applyFill="1" applyBorder="1" applyAlignment="1"/>
    <xf numFmtId="1" fontId="1" fillId="4" borderId="18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12" fontId="9" fillId="0" borderId="9" xfId="0" applyNumberFormat="1" applyFont="1" applyBorder="1" applyAlignment="1">
      <alignment horizontal="center" wrapText="1"/>
    </xf>
    <xf numFmtId="2" fontId="9" fillId="0" borderId="9" xfId="0" applyNumberFormat="1" applyFont="1" applyBorder="1" applyAlignment="1">
      <alignment wrapText="1"/>
    </xf>
    <xf numFmtId="0" fontId="20" fillId="6" borderId="15" xfId="0" applyNumberFormat="1" applyFont="1" applyFill="1" applyBorder="1" applyAlignment="1"/>
    <xf numFmtId="1" fontId="16" fillId="5" borderId="9" xfId="0" applyNumberFormat="1" applyFont="1" applyFill="1" applyBorder="1" applyAlignment="1">
      <alignment horizontal="center" wrapText="1"/>
    </xf>
    <xf numFmtId="0" fontId="19" fillId="3" borderId="13" xfId="0" applyNumberFormat="1" applyFont="1" applyFill="1" applyBorder="1" applyAlignment="1">
      <alignment horizontal="center" vertical="top" wrapText="1"/>
    </xf>
    <xf numFmtId="0" fontId="17" fillId="8" borderId="8" xfId="0" applyNumberFormat="1" applyFont="1" applyFill="1" applyBorder="1" applyAlignment="1">
      <alignment horizontal="center" wrapText="1"/>
    </xf>
    <xf numFmtId="0" fontId="18" fillId="8" borderId="8" xfId="0" applyNumberFormat="1" applyFont="1" applyFill="1" applyBorder="1" applyAlignment="1">
      <alignment horizontal="center" wrapText="1"/>
    </xf>
    <xf numFmtId="0" fontId="18" fillId="8" borderId="8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1" fontId="16" fillId="5" borderId="0" xfId="0" applyNumberFormat="1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top" wrapText="1"/>
    </xf>
    <xf numFmtId="1" fontId="12" fillId="0" borderId="0" xfId="0" applyNumberFormat="1" applyFont="1" applyBorder="1" applyAlignment="1"/>
    <xf numFmtId="0" fontId="12" fillId="0" borderId="21" xfId="0" applyNumberFormat="1" applyFont="1" applyBorder="1" applyAlignment="1"/>
    <xf numFmtId="1" fontId="16" fillId="5" borderId="21" xfId="0" applyNumberFormat="1" applyFont="1" applyFill="1" applyBorder="1" applyAlignment="1">
      <alignment horizontal="center" wrapText="1"/>
    </xf>
    <xf numFmtId="0" fontId="7" fillId="0" borderId="21" xfId="0" applyNumberFormat="1" applyFont="1" applyBorder="1" applyAlignment="1">
      <alignment horizontal="center" wrapText="1"/>
    </xf>
    <xf numFmtId="0" fontId="9" fillId="0" borderId="21" xfId="0" applyNumberFormat="1" applyFont="1" applyBorder="1" applyAlignment="1">
      <alignment horizontal="center" wrapText="1"/>
    </xf>
    <xf numFmtId="0" fontId="9" fillId="0" borderId="21" xfId="0" applyNumberFormat="1" applyFont="1" applyBorder="1" applyAlignment="1">
      <alignment horizontal="center" vertical="top" wrapText="1"/>
    </xf>
    <xf numFmtId="1" fontId="16" fillId="8" borderId="8" xfId="0" applyNumberFormat="1" applyFont="1" applyFill="1" applyBorder="1" applyAlignment="1">
      <alignment horizontal="center" wrapText="1"/>
    </xf>
    <xf numFmtId="1" fontId="12" fillId="6" borderId="17" xfId="0" applyNumberFormat="1" applyFont="1" applyFill="1" applyBorder="1" applyAlignment="1"/>
    <xf numFmtId="1" fontId="14" fillId="6" borderId="17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/>
    </xf>
    <xf numFmtId="0" fontId="18" fillId="10" borderId="9" xfId="1" applyFont="1" applyFill="1" applyBorder="1" applyAlignment="1" applyProtection="1">
      <alignment horizontal="center" wrapText="1"/>
    </xf>
    <xf numFmtId="2" fontId="15" fillId="7" borderId="9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wrapText="1"/>
    </xf>
    <xf numFmtId="1" fontId="16" fillId="9" borderId="9" xfId="0" applyNumberFormat="1" applyFont="1" applyFill="1" applyBorder="1" applyAlignment="1">
      <alignment horizontal="center" wrapText="1"/>
    </xf>
    <xf numFmtId="0" fontId="7" fillId="9" borderId="9" xfId="0" applyNumberFormat="1" applyFont="1" applyFill="1" applyBorder="1" applyAlignment="1">
      <alignment horizontal="center" wrapText="1"/>
    </xf>
    <xf numFmtId="0" fontId="9" fillId="9" borderId="9" xfId="0" applyNumberFormat="1" applyFont="1" applyFill="1" applyBorder="1" applyAlignment="1">
      <alignment horizontal="center" wrapText="1"/>
    </xf>
    <xf numFmtId="12" fontId="9" fillId="9" borderId="9" xfId="0" applyNumberFormat="1" applyFont="1" applyFill="1" applyBorder="1" applyAlignment="1">
      <alignment horizontal="center" wrapText="1"/>
    </xf>
    <xf numFmtId="0" fontId="9" fillId="9" borderId="9" xfId="0" applyNumberFormat="1" applyFont="1" applyFill="1" applyBorder="1" applyAlignment="1">
      <alignment vertical="top" wrapText="1"/>
    </xf>
    <xf numFmtId="2" fontId="9" fillId="9" borderId="9" xfId="0" applyNumberFormat="1" applyFont="1" applyFill="1" applyBorder="1" applyAlignment="1">
      <alignment wrapText="1"/>
    </xf>
    <xf numFmtId="0" fontId="18" fillId="10" borderId="24" xfId="1" applyFont="1" applyFill="1" applyBorder="1" applyAlignment="1" applyProtection="1">
      <alignment horizontal="center" wrapText="1"/>
    </xf>
    <xf numFmtId="2" fontId="16" fillId="5" borderId="9" xfId="0" applyNumberFormat="1" applyFont="1" applyFill="1" applyBorder="1" applyAlignment="1">
      <alignment horizontal="center" wrapText="1"/>
    </xf>
    <xf numFmtId="0" fontId="6" fillId="9" borderId="13" xfId="0" applyNumberFormat="1" applyFont="1" applyFill="1" applyBorder="1" applyAlignment="1">
      <alignment horizontal="center" wrapText="1"/>
    </xf>
    <xf numFmtId="1" fontId="12" fillId="9" borderId="13" xfId="0" applyNumberFormat="1" applyFont="1" applyFill="1" applyBorder="1" applyAlignment="1">
      <alignment horizontal="center"/>
    </xf>
    <xf numFmtId="49" fontId="21" fillId="10" borderId="24" xfId="1" applyNumberFormat="1" applyFont="1" applyFill="1" applyBorder="1" applyAlignment="1" applyProtection="1">
      <alignment horizontal="center" wrapText="1"/>
    </xf>
    <xf numFmtId="2" fontId="24" fillId="0" borderId="9" xfId="0" applyNumberFormat="1" applyFont="1" applyBorder="1" applyAlignment="1"/>
    <xf numFmtId="0" fontId="0" fillId="5" borderId="9" xfId="0" applyFill="1" applyBorder="1"/>
    <xf numFmtId="49" fontId="18" fillId="10" borderId="12" xfId="1" applyNumberFormat="1" applyFont="1" applyFill="1" applyBorder="1" applyAlignment="1" applyProtection="1">
      <alignment horizontal="center" wrapText="1"/>
    </xf>
    <xf numFmtId="49" fontId="18" fillId="10" borderId="9" xfId="1" applyNumberFormat="1" applyFont="1" applyFill="1" applyBorder="1" applyAlignment="1" applyProtection="1">
      <alignment horizontal="center" wrapText="1"/>
    </xf>
    <xf numFmtId="0" fontId="26" fillId="5" borderId="9" xfId="0" applyFont="1" applyFill="1" applyBorder="1" applyAlignment="1">
      <alignment horizontal="center" wrapText="1"/>
    </xf>
    <xf numFmtId="49" fontId="18" fillId="5" borderId="9" xfId="1" applyNumberFormat="1" applyFont="1" applyFill="1" applyBorder="1" applyAlignment="1" applyProtection="1">
      <alignment horizontal="center" wrapText="1"/>
    </xf>
    <xf numFmtId="0" fontId="28" fillId="5" borderId="9" xfId="0" applyFont="1" applyFill="1" applyBorder="1" applyAlignment="1">
      <alignment wrapText="1"/>
    </xf>
    <xf numFmtId="0" fontId="28" fillId="5" borderId="9" xfId="0" applyFont="1" applyFill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30" fillId="0" borderId="9" xfId="0" applyFont="1" applyBorder="1"/>
    <xf numFmtId="0" fontId="31" fillId="0" borderId="25" xfId="0" applyFont="1" applyBorder="1" applyAlignment="1">
      <alignment wrapText="1"/>
    </xf>
    <xf numFmtId="0" fontId="31" fillId="0" borderId="9" xfId="0" applyFont="1" applyBorder="1" applyAlignment="1">
      <alignment horizontal="center" wrapText="1"/>
    </xf>
    <xf numFmtId="49" fontId="21" fillId="10" borderId="26" xfId="1" applyNumberFormat="1" applyFont="1" applyFill="1" applyBorder="1" applyAlignment="1" applyProtection="1">
      <alignment horizontal="center" wrapText="1"/>
    </xf>
    <xf numFmtId="0" fontId="18" fillId="10" borderId="26" xfId="1" applyFont="1" applyFill="1" applyBorder="1" applyAlignment="1" applyProtection="1">
      <alignment horizontal="center" wrapText="1"/>
    </xf>
    <xf numFmtId="0" fontId="27" fillId="9" borderId="9" xfId="0" applyFont="1" applyFill="1" applyBorder="1" applyAlignment="1">
      <alignment horizontal="center" wrapText="1"/>
    </xf>
    <xf numFmtId="0" fontId="25" fillId="9" borderId="9" xfId="0" applyFont="1" applyFill="1" applyBorder="1" applyAlignment="1">
      <alignment horizontal="center" wrapText="1"/>
    </xf>
    <xf numFmtId="49" fontId="21" fillId="9" borderId="24" xfId="1" applyNumberFormat="1" applyFont="1" applyFill="1" applyBorder="1" applyAlignment="1" applyProtection="1">
      <alignment horizontal="center" vertical="center" wrapText="1"/>
    </xf>
    <xf numFmtId="0" fontId="22" fillId="9" borderId="9" xfId="0" applyFont="1" applyFill="1" applyBorder="1" applyAlignment="1">
      <alignment horizontal="center"/>
    </xf>
    <xf numFmtId="0" fontId="18" fillId="9" borderId="24" xfId="1" applyFont="1" applyFill="1" applyBorder="1" applyAlignment="1" applyProtection="1">
      <alignment horizontal="center" wrapText="1"/>
    </xf>
    <xf numFmtId="0" fontId="18" fillId="9" borderId="23" xfId="1" applyFont="1" applyFill="1" applyBorder="1" applyAlignment="1" applyProtection="1">
      <alignment horizontal="center" wrapText="1"/>
    </xf>
    <xf numFmtId="1" fontId="6" fillId="9" borderId="14" xfId="0" applyNumberFormat="1" applyFont="1" applyFill="1" applyBorder="1" applyAlignment="1">
      <alignment horizontal="center" wrapText="1"/>
    </xf>
    <xf numFmtId="2" fontId="16" fillId="9" borderId="9" xfId="0" applyNumberFormat="1" applyFont="1" applyFill="1" applyBorder="1" applyAlignment="1">
      <alignment horizontal="center" wrapText="1"/>
    </xf>
    <xf numFmtId="49" fontId="21" fillId="9" borderId="24" xfId="1" applyNumberFormat="1" applyFont="1" applyFill="1" applyBorder="1" applyAlignment="1" applyProtection="1">
      <alignment horizontal="center" wrapText="1"/>
    </xf>
    <xf numFmtId="0" fontId="18" fillId="9" borderId="9" xfId="1" applyFont="1" applyFill="1" applyBorder="1" applyAlignment="1" applyProtection="1">
      <alignment horizontal="center" wrapText="1"/>
    </xf>
    <xf numFmtId="0" fontId="29" fillId="9" borderId="9" xfId="0" applyFont="1" applyFill="1" applyBorder="1" applyAlignment="1">
      <alignment horizontal="center" wrapText="1"/>
    </xf>
    <xf numFmtId="49" fontId="21" fillId="9" borderId="23" xfId="1" applyNumberFormat="1" applyFont="1" applyFill="1" applyBorder="1" applyAlignment="1" applyProtection="1">
      <alignment horizontal="center" wrapText="1"/>
    </xf>
    <xf numFmtId="0" fontId="29" fillId="9" borderId="25" xfId="0" applyFont="1" applyFill="1" applyBorder="1" applyAlignment="1">
      <alignment horizontal="center" wrapText="1"/>
    </xf>
    <xf numFmtId="0" fontId="28" fillId="9" borderId="9" xfId="0" applyFont="1" applyFill="1" applyBorder="1" applyAlignment="1">
      <alignment horizontal="center" wrapText="1"/>
    </xf>
    <xf numFmtId="0" fontId="32" fillId="0" borderId="9" xfId="0" applyFont="1" applyBorder="1" applyAlignment="1">
      <alignment wrapText="1"/>
    </xf>
    <xf numFmtId="0" fontId="0" fillId="11" borderId="9" xfId="0" applyFill="1" applyBorder="1"/>
    <xf numFmtId="0" fontId="32" fillId="0" borderId="0" xfId="0" applyFont="1"/>
    <xf numFmtId="0" fontId="32" fillId="0" borderId="9" xfId="0" applyFont="1" applyBorder="1"/>
    <xf numFmtId="0" fontId="32" fillId="0" borderId="0" xfId="0" applyFont="1" applyBorder="1"/>
    <xf numFmtId="0" fontId="0" fillId="5" borderId="0" xfId="0" applyFill="1" applyBorder="1"/>
    <xf numFmtId="0" fontId="35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 wrapText="1"/>
    </xf>
    <xf numFmtId="0" fontId="42" fillId="0" borderId="0" xfId="0" applyFont="1" applyAlignment="1">
      <alignment horizontal="justify" vertical="center" wrapText="1"/>
    </xf>
    <xf numFmtId="0" fontId="40" fillId="0" borderId="0" xfId="0" applyFont="1" applyAlignment="1">
      <alignment horizontal="justify" vertical="center"/>
    </xf>
    <xf numFmtId="0" fontId="37" fillId="0" borderId="0" xfId="0" applyFont="1" applyAlignment="1">
      <alignment horizontal="justify" vertical="center"/>
    </xf>
    <xf numFmtId="0" fontId="32" fillId="0" borderId="0" xfId="0" applyFont="1" applyAlignment="1">
      <alignment vertical="center"/>
    </xf>
    <xf numFmtId="0" fontId="46" fillId="13" borderId="9" xfId="0" applyFon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horizontal="center" vertical="center"/>
    </xf>
    <xf numFmtId="1" fontId="6" fillId="16" borderId="30" xfId="0" applyNumberFormat="1" applyFont="1" applyFill="1" applyBorder="1" applyAlignment="1">
      <alignment horizontal="center" wrapText="1"/>
    </xf>
    <xf numFmtId="1" fontId="6" fillId="17" borderId="32" xfId="0" applyNumberFormat="1" applyFont="1" applyFill="1" applyBorder="1" applyAlignment="1">
      <alignment wrapText="1"/>
    </xf>
    <xf numFmtId="0" fontId="27" fillId="17" borderId="9" xfId="0" applyFont="1" applyFill="1" applyBorder="1" applyAlignment="1">
      <alignment horizontal="center" wrapText="1"/>
    </xf>
    <xf numFmtId="0" fontId="0" fillId="17" borderId="9" xfId="0" applyFill="1" applyBorder="1"/>
    <xf numFmtId="0" fontId="25" fillId="17" borderId="9" xfId="0" applyFont="1" applyFill="1" applyBorder="1" applyAlignment="1">
      <alignment horizontal="center" wrapText="1"/>
    </xf>
    <xf numFmtId="0" fontId="18" fillId="17" borderId="24" xfId="1" applyFont="1" applyFill="1" applyBorder="1" applyAlignment="1" applyProtection="1">
      <alignment horizontal="center" wrapText="1"/>
    </xf>
    <xf numFmtId="0" fontId="18" fillId="17" borderId="23" xfId="1" applyFont="1" applyFill="1" applyBorder="1" applyAlignment="1" applyProtection="1">
      <alignment horizontal="center" wrapText="1"/>
    </xf>
    <xf numFmtId="1" fontId="6" fillId="17" borderId="14" xfId="0" applyNumberFormat="1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/>
    </xf>
    <xf numFmtId="0" fontId="18" fillId="17" borderId="9" xfId="1" applyFont="1" applyFill="1" applyBorder="1" applyAlignment="1" applyProtection="1">
      <alignment horizontal="center" wrapText="1"/>
    </xf>
    <xf numFmtId="0" fontId="29" fillId="17" borderId="9" xfId="0" applyFont="1" applyFill="1" applyBorder="1" applyAlignment="1">
      <alignment horizontal="center" wrapText="1"/>
    </xf>
    <xf numFmtId="0" fontId="23" fillId="17" borderId="23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19" fillId="17" borderId="9" xfId="0" applyFont="1" applyFill="1" applyBorder="1" applyAlignment="1">
      <alignment horizontal="justify" vertical="center" wrapText="1"/>
    </xf>
    <xf numFmtId="0" fontId="1" fillId="5" borderId="34" xfId="0" applyNumberFormat="1" applyFont="1" applyFill="1" applyBorder="1" applyAlignment="1">
      <alignment horizontal="center" wrapText="1"/>
    </xf>
    <xf numFmtId="1" fontId="1" fillId="16" borderId="30" xfId="0" applyNumberFormat="1" applyFont="1" applyFill="1" applyBorder="1" applyAlignment="1">
      <alignment horizontal="center" wrapText="1"/>
    </xf>
    <xf numFmtId="0" fontId="4" fillId="18" borderId="9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29" fillId="5" borderId="9" xfId="0" applyFont="1" applyFill="1" applyBorder="1" applyAlignment="1">
      <alignment horizontal="center" wrapText="1"/>
    </xf>
    <xf numFmtId="0" fontId="29" fillId="5" borderId="25" xfId="0" applyFont="1" applyFill="1" applyBorder="1" applyAlignment="1">
      <alignment horizontal="center" wrapText="1"/>
    </xf>
    <xf numFmtId="0" fontId="29" fillId="19" borderId="9" xfId="0" applyFont="1" applyFill="1" applyBorder="1" applyAlignment="1">
      <alignment horizontal="center" wrapText="1"/>
    </xf>
    <xf numFmtId="0" fontId="29" fillId="19" borderId="25" xfId="0" applyFont="1" applyFill="1" applyBorder="1" applyAlignment="1">
      <alignment horizontal="left" wrapText="1"/>
    </xf>
    <xf numFmtId="0" fontId="28" fillId="19" borderId="9" xfId="0" applyFont="1" applyFill="1" applyBorder="1" applyAlignment="1">
      <alignment horizontal="center" wrapText="1"/>
    </xf>
    <xf numFmtId="0" fontId="1" fillId="19" borderId="34" xfId="0" applyNumberFormat="1" applyFont="1" applyFill="1" applyBorder="1" applyAlignment="1">
      <alignment horizontal="center" wrapText="1"/>
    </xf>
    <xf numFmtId="1" fontId="6" fillId="19" borderId="0" xfId="0" applyNumberFormat="1" applyFont="1" applyFill="1" applyBorder="1" applyAlignment="1">
      <alignment horizontal="center" wrapText="1"/>
    </xf>
    <xf numFmtId="0" fontId="6" fillId="19" borderId="9" xfId="0" applyFont="1" applyFill="1" applyBorder="1" applyAlignment="1">
      <alignment horizontal="center" vertical="center"/>
    </xf>
    <xf numFmtId="0" fontId="6" fillId="19" borderId="9" xfId="0" applyFont="1" applyFill="1" applyBorder="1" applyAlignment="1">
      <alignment horizontal="left" vertical="center"/>
    </xf>
    <xf numFmtId="0" fontId="29" fillId="19" borderId="9" xfId="0" applyFont="1" applyFill="1" applyBorder="1" applyAlignment="1">
      <alignment horizontal="left" wrapText="1"/>
    </xf>
    <xf numFmtId="0" fontId="18" fillId="19" borderId="24" xfId="1" applyFont="1" applyFill="1" applyBorder="1" applyAlignment="1" applyProtection="1">
      <alignment horizontal="center" wrapText="1"/>
    </xf>
    <xf numFmtId="0" fontId="18" fillId="19" borderId="23" xfId="1" applyFont="1" applyFill="1" applyBorder="1" applyAlignment="1" applyProtection="1">
      <alignment horizontal="center" wrapText="1"/>
    </xf>
    <xf numFmtId="0" fontId="6" fillId="0" borderId="35" xfId="0" applyFont="1" applyFill="1" applyBorder="1" applyAlignment="1">
      <alignment horizontal="left" vertical="center"/>
    </xf>
    <xf numFmtId="15" fontId="0" fillId="11" borderId="9" xfId="0" applyNumberFormat="1" applyFill="1" applyBorder="1"/>
    <xf numFmtId="9" fontId="6" fillId="0" borderId="26" xfId="0" applyNumberFormat="1" applyFont="1" applyFill="1" applyBorder="1" applyAlignment="1">
      <alignment horizontal="center" vertical="center"/>
    </xf>
    <xf numFmtId="0" fontId="6" fillId="14" borderId="9" xfId="0" applyNumberFormat="1" applyFont="1" applyFill="1" applyBorder="1" applyAlignment="1">
      <alignment horizontal="center" vertical="center" wrapText="1"/>
    </xf>
    <xf numFmtId="10" fontId="6" fillId="14" borderId="9" xfId="0" applyNumberFormat="1" applyFont="1" applyFill="1" applyBorder="1" applyAlignment="1">
      <alignment horizontal="center" vertical="center" wrapText="1"/>
    </xf>
    <xf numFmtId="0" fontId="6" fillId="13" borderId="9" xfId="0" applyNumberFormat="1" applyFont="1" applyFill="1" applyBorder="1" applyAlignment="1">
      <alignment horizontal="center" vertical="center" wrapText="1"/>
    </xf>
    <xf numFmtId="0" fontId="6" fillId="14" borderId="9" xfId="0" applyNumberFormat="1" applyFont="1" applyFill="1" applyBorder="1" applyAlignment="1">
      <alignment vertical="center" wrapText="1"/>
    </xf>
    <xf numFmtId="9" fontId="6" fillId="19" borderId="29" xfId="0" applyNumberFormat="1" applyFont="1" applyFill="1" applyBorder="1" applyAlignment="1">
      <alignment horizontal="left" vertical="center"/>
    </xf>
    <xf numFmtId="9" fontId="6" fillId="0" borderId="9" xfId="0" applyNumberFormat="1" applyFont="1" applyFill="1" applyBorder="1" applyAlignment="1">
      <alignment horizontal="center" vertical="center"/>
    </xf>
    <xf numFmtId="9" fontId="6" fillId="19" borderId="2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8" fillId="5" borderId="9" xfId="1" applyFont="1" applyFill="1" applyBorder="1" applyAlignment="1" applyProtection="1">
      <alignment horizontal="center" wrapText="1"/>
    </xf>
    <xf numFmtId="0" fontId="18" fillId="5" borderId="24" xfId="1" applyFont="1" applyFill="1" applyBorder="1" applyAlignment="1" applyProtection="1">
      <alignment horizontal="center" wrapText="1"/>
    </xf>
    <xf numFmtId="0" fontId="18" fillId="5" borderId="26" xfId="1" applyFont="1" applyFill="1" applyBorder="1" applyAlignment="1" applyProtection="1">
      <alignment horizontal="center" wrapText="1"/>
    </xf>
    <xf numFmtId="1" fontId="18" fillId="5" borderId="13" xfId="0" applyNumberFormat="1" applyFont="1" applyFill="1" applyBorder="1" applyAlignment="1">
      <alignment horizontal="center" wrapText="1"/>
    </xf>
    <xf numFmtId="1" fontId="18" fillId="5" borderId="30" xfId="0" applyNumberFormat="1" applyFont="1" applyFill="1" applyBorder="1" applyAlignment="1">
      <alignment horizontal="center" wrapText="1"/>
    </xf>
    <xf numFmtId="1" fontId="18" fillId="5" borderId="9" xfId="0" applyNumberFormat="1" applyFont="1" applyFill="1" applyBorder="1" applyAlignment="1">
      <alignment horizontal="center" wrapText="1"/>
    </xf>
    <xf numFmtId="9" fontId="6" fillId="13" borderId="9" xfId="0" applyNumberFormat="1" applyFont="1" applyFill="1" applyBorder="1" applyAlignment="1">
      <alignment horizontal="center" vertical="center" wrapText="1"/>
    </xf>
    <xf numFmtId="1" fontId="6" fillId="17" borderId="31" xfId="0" applyNumberFormat="1" applyFont="1" applyFill="1" applyBorder="1" applyAlignment="1">
      <alignment horizontal="center" wrapText="1"/>
    </xf>
    <xf numFmtId="1" fontId="6" fillId="17" borderId="32" xfId="0" applyNumberFormat="1" applyFont="1" applyFill="1" applyBorder="1" applyAlignment="1">
      <alignment horizontal="center" wrapText="1"/>
    </xf>
    <xf numFmtId="0" fontId="45" fillId="12" borderId="27" xfId="0" applyNumberFormat="1" applyFont="1" applyFill="1" applyBorder="1" applyAlignment="1">
      <alignment horizontal="center" vertical="center"/>
    </xf>
    <xf numFmtId="0" fontId="45" fillId="12" borderId="28" xfId="0" applyNumberFormat="1" applyFont="1" applyFill="1" applyBorder="1" applyAlignment="1">
      <alignment horizontal="center" vertical="center"/>
    </xf>
    <xf numFmtId="0" fontId="45" fillId="12" borderId="29" xfId="0" applyNumberFormat="1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horizontal="center" vertical="center"/>
    </xf>
    <xf numFmtId="0" fontId="1" fillId="12" borderId="1" xfId="0" applyNumberFormat="1" applyFont="1" applyFill="1" applyBorder="1" applyAlignment="1">
      <alignment horizontal="center" vertical="center" wrapText="1"/>
    </xf>
    <xf numFmtId="1" fontId="1" fillId="12" borderId="7" xfId="0" applyNumberFormat="1" applyFont="1" applyFill="1" applyBorder="1" applyAlignment="1">
      <alignment horizontal="center" vertical="center" wrapText="1"/>
    </xf>
    <xf numFmtId="1" fontId="1" fillId="12" borderId="10" xfId="0" applyNumberFormat="1" applyFont="1" applyFill="1" applyBorder="1" applyAlignment="1">
      <alignment horizontal="center" vertical="center" wrapText="1"/>
    </xf>
    <xf numFmtId="0" fontId="1" fillId="12" borderId="2" xfId="0" applyNumberFormat="1" applyFont="1" applyFill="1" applyBorder="1" applyAlignment="1">
      <alignment horizontal="center" vertical="center" wrapText="1"/>
    </xf>
    <xf numFmtId="1" fontId="1" fillId="12" borderId="11" xfId="0" applyNumberFormat="1" applyFont="1" applyFill="1" applyBorder="1" applyAlignment="1">
      <alignment horizontal="center" vertical="center" wrapText="1"/>
    </xf>
    <xf numFmtId="0" fontId="2" fillId="12" borderId="3" xfId="0" applyNumberFormat="1" applyFont="1" applyFill="1" applyBorder="1" applyAlignment="1">
      <alignment horizontal="center" vertical="center"/>
    </xf>
    <xf numFmtId="1" fontId="2" fillId="12" borderId="0" xfId="0" applyNumberFormat="1" applyFont="1" applyFill="1" applyBorder="1" applyAlignment="1">
      <alignment horizontal="center" vertical="center"/>
    </xf>
    <xf numFmtId="0" fontId="1" fillId="12" borderId="3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right" vertical="top" wrapText="1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15" fillId="7" borderId="2" xfId="0" applyNumberFormat="1" applyFont="1" applyFill="1" applyBorder="1" applyAlignment="1">
      <alignment horizontal="right" vertical="center" wrapText="1"/>
    </xf>
    <xf numFmtId="1" fontId="15" fillId="7" borderId="17" xfId="0" applyNumberFormat="1" applyFont="1" applyFill="1" applyBorder="1" applyAlignment="1">
      <alignment horizontal="right" vertical="center" wrapText="1"/>
    </xf>
    <xf numFmtId="1" fontId="15" fillId="7" borderId="11" xfId="0" applyNumberFormat="1" applyFont="1" applyFill="1" applyBorder="1" applyAlignment="1">
      <alignment horizontal="right" vertical="center" wrapText="1"/>
    </xf>
    <xf numFmtId="1" fontId="15" fillId="7" borderId="19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22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-CFVU/DIRECTION/Secr&#233;tariat%20POLE%20AVENIR/MODALITES%20DE%20CONTROLE%20DES%20CONNAISSANCES/MCC%202018-2019/LP%20-%20DEG/MCC%202018-2019_LP%20Assurance,%20Banque,%20Finance_version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%20de%20la%20formation%20intiale/Contrat%202018-2022-%20retour%20composantes/Licence%20professionnelle/Droit,%20Economie,%20Gestion/IUT%2018/Intervention%20sociale/descriptif_de%20la%20formation_LP_intervention%20soci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8-2019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B2" t="str">
            <v>écrit</v>
          </cell>
        </row>
        <row r="3">
          <cell r="B3" t="str">
            <v>oral</v>
          </cell>
        </row>
        <row r="4"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K1" t="str">
            <v>01 : Droit privé et sciences criminelles</v>
          </cell>
        </row>
        <row r="2">
          <cell r="K2" t="str">
            <v>02 : Droit public</v>
          </cell>
        </row>
        <row r="3">
          <cell r="K3" t="str">
            <v>03 : Histoire du droit et des institutions</v>
          </cell>
        </row>
        <row r="4">
          <cell r="K4" t="str">
            <v>05 : Sciences économiques</v>
          </cell>
        </row>
        <row r="5">
          <cell r="K5" t="str">
            <v>06 : Sciences de gestion</v>
          </cell>
        </row>
        <row r="6">
          <cell r="K6" t="str">
            <v>07 : Sciences du langage : linguistique et phonétique générales</v>
          </cell>
        </row>
        <row r="7">
          <cell r="K7" t="str">
            <v>08 : Langue et littérature anciennes</v>
          </cell>
        </row>
        <row r="8">
          <cell r="K8" t="str">
            <v>09 : Langue et littérature françaises</v>
          </cell>
        </row>
        <row r="9">
          <cell r="K9" t="str">
            <v>10 : Littératures comparées</v>
          </cell>
        </row>
        <row r="10">
          <cell r="K10" t="str">
            <v>11 : Langues et littératures anglaises et anglo-saxonnes</v>
          </cell>
        </row>
        <row r="11">
          <cell r="K11" t="str">
            <v>12 : Langues et littératures germaniques et scandinaves</v>
          </cell>
        </row>
        <row r="12">
          <cell r="K12" t="str">
            <v>14 : Langues et littératures romanes : espagnol, italien, portugais…</v>
          </cell>
        </row>
        <row r="13">
          <cell r="K13" t="str">
            <v>15 : Langues et littératures arables, chinoises, japonaises, hébraïques…</v>
          </cell>
        </row>
        <row r="14">
          <cell r="K14" t="str">
            <v>16 : Psychologie, psychologie clinique, psychologie sociale</v>
          </cell>
        </row>
        <row r="15">
          <cell r="K15" t="str">
            <v>17 :Philosophie</v>
          </cell>
        </row>
        <row r="16">
          <cell r="K16" t="str">
            <v>18 : Architecture, arts appliqués, arts plastiques, arts du spectacle….</v>
          </cell>
        </row>
        <row r="17">
          <cell r="K17" t="str">
            <v>19 : Sociologie, démographie</v>
          </cell>
        </row>
        <row r="18">
          <cell r="K18" t="str">
            <v>20 : Ethnologie, préhistoire, anthropologie biologique</v>
          </cell>
        </row>
        <row r="19">
          <cell r="K19" t="str">
            <v>21 : Histoire , civilisations, archéologie et art des mondes anciens et médiévaux</v>
          </cell>
        </row>
        <row r="20">
          <cell r="K20" t="str">
            <v>22 : Histoire , civilisations : histoire des mondes modernes, histoire du monde contemporain</v>
          </cell>
        </row>
        <row r="21">
          <cell r="K21" t="str">
            <v>23 : Géographie physique, humaine, économique et régionale</v>
          </cell>
        </row>
        <row r="22">
          <cell r="K22" t="str">
            <v>25 : Mathématiques</v>
          </cell>
        </row>
        <row r="23">
          <cell r="K23" t="str">
            <v>27 : Informatique</v>
          </cell>
        </row>
        <row r="24">
          <cell r="K24" t="str">
            <v>28 : Milieux denses et matériaux</v>
          </cell>
        </row>
        <row r="25">
          <cell r="K25" t="str">
            <v>30 : Milieux dilués et optique</v>
          </cell>
        </row>
        <row r="26">
          <cell r="K26" t="str">
            <v>31 : Chimie théorique, physique et analytique</v>
          </cell>
        </row>
        <row r="27">
          <cell r="K27" t="str">
            <v>32 : Chimie organique, minérale, industrielle</v>
          </cell>
        </row>
        <row r="28">
          <cell r="K28" t="str">
            <v>33 : Chimie des matériaux</v>
          </cell>
        </row>
        <row r="29">
          <cell r="K29" t="str">
            <v>34 : Astronomie, astrophysique</v>
          </cell>
        </row>
        <row r="30">
          <cell r="K30" t="str">
            <v>35 : Structure et évolution de la terre et des autres planètes</v>
          </cell>
        </row>
        <row r="31">
          <cell r="K31" t="str">
            <v>36 : Terre solide : géodynamique des enveloppes supérieures, paléobiosphère</v>
          </cell>
        </row>
        <row r="32">
          <cell r="K32" t="str">
            <v>37 : Météorologie, océanographie physique de l'environnement</v>
          </cell>
        </row>
        <row r="33">
          <cell r="K33" t="str">
            <v>60 : Mécanique, génie mécanique, génie civil</v>
          </cell>
        </row>
        <row r="34">
          <cell r="K34" t="str">
            <v>61 : Génie informatique, automatique et traitement du signal</v>
          </cell>
        </row>
        <row r="35">
          <cell r="K35" t="str">
            <v>62 : Energétique, génie des procédés</v>
          </cell>
        </row>
        <row r="36">
          <cell r="K36" t="str">
            <v>63 : Génie électrique, électronique, photonique et systèmes</v>
          </cell>
        </row>
        <row r="37">
          <cell r="K37" t="str">
            <v>64 : Biochimie et biologie moléculaire</v>
          </cell>
        </row>
        <row r="38">
          <cell r="K38" t="str">
            <v>65 : Biologie cellulaire</v>
          </cell>
        </row>
        <row r="39">
          <cell r="K39" t="str">
            <v>66 : Physiologie</v>
          </cell>
        </row>
        <row r="40">
          <cell r="K40" t="str">
            <v>67 :Biologie des populations et écologie</v>
          </cell>
        </row>
        <row r="41">
          <cell r="K41" t="str">
            <v>68 : Biologie des organismes</v>
          </cell>
        </row>
        <row r="42">
          <cell r="K42" t="str">
            <v>69 : Neurosciences</v>
          </cell>
        </row>
        <row r="43">
          <cell r="K43" t="str">
            <v>70 : Sciences de l'éducation</v>
          </cell>
        </row>
        <row r="44">
          <cell r="K44" t="str">
            <v>71 : Sciences de l'information et de la communication</v>
          </cell>
        </row>
        <row r="45">
          <cell r="K45" t="str">
            <v>72 : Epistémologie, histoire des sciences et des techniques</v>
          </cell>
        </row>
        <row r="46">
          <cell r="K46" t="str">
            <v>74 : Sciences et techniques des activités physiques et sportives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G12" sqref="G12"/>
    </sheetView>
  </sheetViews>
  <sheetFormatPr baseColWidth="10" defaultRowHeight="15" x14ac:dyDescent="0.25"/>
  <cols>
    <col min="1" max="1" width="50.7109375" customWidth="1"/>
    <col min="2" max="2" width="64.42578125" customWidth="1"/>
  </cols>
  <sheetData>
    <row r="1" spans="1:2" ht="48" customHeight="1" x14ac:dyDescent="0.25">
      <c r="A1" s="115" t="s">
        <v>72</v>
      </c>
      <c r="B1" s="115" t="s">
        <v>73</v>
      </c>
    </row>
    <row r="2" spans="1:2" ht="30" x14ac:dyDescent="0.25">
      <c r="A2" s="104" t="s">
        <v>62</v>
      </c>
      <c r="B2" s="151">
        <v>43262</v>
      </c>
    </row>
    <row r="3" spans="1:2" ht="14.45" x14ac:dyDescent="0.3">
      <c r="A3" s="106"/>
    </row>
    <row r="4" spans="1:2" ht="14.45" x14ac:dyDescent="0.3">
      <c r="A4" s="107" t="s">
        <v>63</v>
      </c>
      <c r="B4" s="151">
        <v>43367</v>
      </c>
    </row>
    <row r="5" spans="1:2" ht="14.45" x14ac:dyDescent="0.3">
      <c r="A5" s="106"/>
    </row>
    <row r="6" spans="1:2" x14ac:dyDescent="0.25">
      <c r="A6" s="107" t="s">
        <v>64</v>
      </c>
      <c r="B6" s="105" t="s">
        <v>121</v>
      </c>
    </row>
    <row r="7" spans="1:2" ht="14.45" x14ac:dyDescent="0.3">
      <c r="A7" s="107" t="s">
        <v>65</v>
      </c>
      <c r="B7" s="105" t="s">
        <v>122</v>
      </c>
    </row>
    <row r="8" spans="1:2" ht="14.45" x14ac:dyDescent="0.3">
      <c r="A8" s="108"/>
      <c r="B8" s="109"/>
    </row>
    <row r="9" spans="1:2" x14ac:dyDescent="0.25">
      <c r="A9" s="106" t="s">
        <v>66</v>
      </c>
    </row>
    <row r="10" spans="1:2" ht="30" x14ac:dyDescent="0.25">
      <c r="A10" s="110" t="s">
        <v>67</v>
      </c>
    </row>
    <row r="12" spans="1:2" ht="180" x14ac:dyDescent="0.25">
      <c r="A12" s="111" t="s">
        <v>68</v>
      </c>
      <c r="B12" s="111"/>
    </row>
    <row r="13" spans="1:2" ht="60" x14ac:dyDescent="0.25">
      <c r="A13" s="112" t="s">
        <v>69</v>
      </c>
    </row>
    <row r="14" spans="1:2" ht="60" x14ac:dyDescent="0.25">
      <c r="A14" s="113" t="s">
        <v>70</v>
      </c>
    </row>
    <row r="15" spans="1:2" ht="14.45" x14ac:dyDescent="0.3">
      <c r="A15" s="114"/>
    </row>
    <row r="16" spans="1:2" ht="60" x14ac:dyDescent="0.25">
      <c r="A16" s="114" t="s">
        <v>71</v>
      </c>
    </row>
    <row r="17" spans="1:1" x14ac:dyDescent="0.25">
      <c r="A17" s="114"/>
    </row>
    <row r="18" spans="1:1" x14ac:dyDescent="0.25">
      <c r="A18" s="114"/>
    </row>
    <row r="19" spans="1:1" x14ac:dyDescent="0.25">
      <c r="A19" s="114"/>
    </row>
    <row r="20" spans="1:1" x14ac:dyDescent="0.25">
      <c r="A20" s="114"/>
    </row>
    <row r="21" spans="1:1" x14ac:dyDescent="0.25">
      <c r="A21" s="114"/>
    </row>
    <row r="22" spans="1:1" x14ac:dyDescent="0.25">
      <c r="A22" s="114"/>
    </row>
    <row r="24" spans="1:1" x14ac:dyDescent="0.25">
      <c r="A24" s="1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29"/>
  <sheetViews>
    <sheetView topLeftCell="M1" zoomScale="90" zoomScaleNormal="90" workbookViewId="0">
      <pane ySplit="4" topLeftCell="A14" activePane="bottomLeft" state="frozen"/>
      <selection pane="bottomLeft" activeCell="T19" sqref="T19:T21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1.5703125" style="1" customWidth="1"/>
    <col min="4" max="4" width="27.7109375" style="1" customWidth="1"/>
    <col min="5" max="5" width="20.140625" style="1" customWidth="1"/>
    <col min="6" max="7" width="8.5703125" style="1" customWidth="1"/>
    <col min="8" max="8" width="8.140625" style="1" customWidth="1"/>
    <col min="9" max="10" width="11.5703125" style="1" customWidth="1"/>
    <col min="11" max="11" width="12.85546875" style="1" customWidth="1"/>
    <col min="12" max="12" width="13.140625" style="1" bestFit="1" customWidth="1"/>
    <col min="13" max="14" width="11.5703125" style="1" customWidth="1"/>
    <col min="15" max="15" width="20" style="1" customWidth="1"/>
    <col min="16" max="16" width="16.140625" style="1" customWidth="1"/>
    <col min="17" max="18" width="11.5703125" style="1" customWidth="1"/>
    <col min="19" max="19" width="22" style="1" customWidth="1"/>
    <col min="20" max="20" width="13.140625" style="1" bestFit="1" customWidth="1"/>
    <col min="21" max="219" width="11.5703125" style="1" customWidth="1"/>
    <col min="220" max="16384" width="11.5703125" style="2"/>
  </cols>
  <sheetData>
    <row r="1" spans="1:27" ht="51" customHeight="1" x14ac:dyDescent="0.25">
      <c r="A1" s="179" t="s">
        <v>0</v>
      </c>
      <c r="B1" s="179" t="s">
        <v>1</v>
      </c>
      <c r="C1" s="179" t="s">
        <v>95</v>
      </c>
      <c r="D1" s="186" t="s">
        <v>96</v>
      </c>
      <c r="E1" s="186" t="s">
        <v>97</v>
      </c>
      <c r="F1" s="186" t="s">
        <v>98</v>
      </c>
      <c r="G1" s="179" t="s">
        <v>3</v>
      </c>
      <c r="H1" s="179" t="s">
        <v>4</v>
      </c>
      <c r="I1" s="184" t="s">
        <v>7</v>
      </c>
      <c r="J1" s="185"/>
      <c r="K1" s="185"/>
      <c r="L1" s="173" t="s">
        <v>87</v>
      </c>
      <c r="M1" s="174"/>
      <c r="N1" s="174"/>
      <c r="O1" s="174"/>
      <c r="P1" s="174"/>
      <c r="Q1" s="174"/>
      <c r="R1" s="174"/>
      <c r="S1" s="175"/>
      <c r="T1" s="173" t="s">
        <v>88</v>
      </c>
      <c r="U1" s="174"/>
      <c r="V1" s="174"/>
      <c r="W1" s="174"/>
      <c r="X1" s="174"/>
      <c r="Y1" s="174"/>
      <c r="Z1" s="174"/>
      <c r="AA1" s="175"/>
    </row>
    <row r="2" spans="1:27" ht="51" customHeight="1" x14ac:dyDescent="0.25">
      <c r="A2" s="180"/>
      <c r="B2" s="180"/>
      <c r="C2" s="180"/>
      <c r="D2" s="180"/>
      <c r="E2" s="180"/>
      <c r="F2" s="180"/>
      <c r="G2" s="180"/>
      <c r="H2" s="180"/>
      <c r="I2" s="179" t="s">
        <v>11</v>
      </c>
      <c r="J2" s="179" t="s">
        <v>12</v>
      </c>
      <c r="K2" s="182" t="s">
        <v>13</v>
      </c>
      <c r="L2" s="176" t="s">
        <v>89</v>
      </c>
      <c r="M2" s="176"/>
      <c r="N2" s="176"/>
      <c r="O2" s="176"/>
      <c r="P2" s="177" t="s">
        <v>90</v>
      </c>
      <c r="Q2" s="177"/>
      <c r="R2" s="177"/>
      <c r="S2" s="177"/>
      <c r="T2" s="178" t="s">
        <v>89</v>
      </c>
      <c r="U2" s="178"/>
      <c r="V2" s="178"/>
      <c r="W2" s="178"/>
      <c r="X2" s="177" t="s">
        <v>90</v>
      </c>
      <c r="Y2" s="177"/>
      <c r="Z2" s="177"/>
      <c r="AA2" s="177"/>
    </row>
    <row r="3" spans="1:27" ht="34.5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3"/>
      <c r="L3" s="116" t="s">
        <v>91</v>
      </c>
      <c r="M3" s="116" t="s">
        <v>74</v>
      </c>
      <c r="N3" s="116" t="s">
        <v>92</v>
      </c>
      <c r="O3" s="116" t="s">
        <v>93</v>
      </c>
      <c r="P3" s="117" t="s">
        <v>94</v>
      </c>
      <c r="Q3" s="117" t="s">
        <v>74</v>
      </c>
      <c r="R3" s="117" t="s">
        <v>92</v>
      </c>
      <c r="S3" s="117" t="s">
        <v>93</v>
      </c>
      <c r="T3" s="118" t="s">
        <v>91</v>
      </c>
      <c r="U3" s="118" t="s">
        <v>74</v>
      </c>
      <c r="V3" s="118" t="s">
        <v>92</v>
      </c>
      <c r="W3" s="118" t="s">
        <v>93</v>
      </c>
      <c r="X3" s="117" t="s">
        <v>94</v>
      </c>
      <c r="Y3" s="117" t="s">
        <v>74</v>
      </c>
      <c r="Z3" s="117" t="s">
        <v>92</v>
      </c>
      <c r="AA3" s="117" t="s">
        <v>93</v>
      </c>
    </row>
    <row r="4" spans="1:27" ht="17.100000000000001" customHeight="1" x14ac:dyDescent="0.25">
      <c r="A4" s="119"/>
      <c r="B4" s="134" t="s">
        <v>19</v>
      </c>
      <c r="C4" s="119" t="s">
        <v>20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1:27" ht="16.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</row>
    <row r="6" spans="1:27" ht="23.25" customHeight="1" x14ac:dyDescent="0.25">
      <c r="A6" s="121" t="s">
        <v>28</v>
      </c>
      <c r="B6" s="121" t="s">
        <v>29</v>
      </c>
      <c r="C6" s="122"/>
      <c r="D6" s="132"/>
      <c r="E6" s="132"/>
      <c r="F6" s="132"/>
      <c r="G6" s="123">
        <v>2</v>
      </c>
      <c r="H6" s="123">
        <v>10</v>
      </c>
      <c r="I6" s="124"/>
      <c r="J6" s="125"/>
      <c r="K6" s="126"/>
      <c r="L6" s="171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20"/>
      <c r="Y6" s="120"/>
      <c r="Z6" s="120"/>
      <c r="AA6" s="120"/>
    </row>
    <row r="7" spans="1:27" ht="42.75" customHeight="1" x14ac:dyDescent="0.25">
      <c r="A7" s="77"/>
      <c r="B7" s="82" t="s">
        <v>30</v>
      </c>
      <c r="C7" s="83" t="s">
        <v>103</v>
      </c>
      <c r="D7" s="133" t="s">
        <v>101</v>
      </c>
      <c r="E7" s="133"/>
      <c r="F7" s="133"/>
      <c r="G7" s="78" t="s">
        <v>40</v>
      </c>
      <c r="H7" s="78"/>
      <c r="I7" s="165">
        <v>10.5</v>
      </c>
      <c r="J7" s="164">
        <v>27</v>
      </c>
      <c r="K7" s="165">
        <v>12</v>
      </c>
      <c r="L7" s="152">
        <v>1</v>
      </c>
      <c r="M7" s="136" t="s">
        <v>77</v>
      </c>
      <c r="N7" s="136" t="s">
        <v>78</v>
      </c>
      <c r="O7" s="162" t="s">
        <v>123</v>
      </c>
      <c r="P7" s="154">
        <v>1</v>
      </c>
      <c r="Q7" s="153" t="s">
        <v>80</v>
      </c>
      <c r="R7" s="153" t="s">
        <v>78</v>
      </c>
      <c r="S7" s="153" t="s">
        <v>102</v>
      </c>
      <c r="T7" s="170">
        <v>1</v>
      </c>
      <c r="U7" s="155" t="s">
        <v>82</v>
      </c>
      <c r="V7" s="155" t="s">
        <v>86</v>
      </c>
      <c r="W7" s="155" t="s">
        <v>128</v>
      </c>
      <c r="X7" s="154">
        <v>1</v>
      </c>
      <c r="Y7" s="153" t="s">
        <v>80</v>
      </c>
      <c r="Z7" s="153" t="s">
        <v>78</v>
      </c>
      <c r="AA7" s="153" t="s">
        <v>102</v>
      </c>
    </row>
    <row r="8" spans="1:27" ht="39" customHeight="1" x14ac:dyDescent="0.25">
      <c r="A8" s="77"/>
      <c r="B8" s="82" t="s">
        <v>31</v>
      </c>
      <c r="C8" s="83" t="s">
        <v>104</v>
      </c>
      <c r="D8" s="133" t="s">
        <v>101</v>
      </c>
      <c r="E8" s="133"/>
      <c r="F8" s="133"/>
      <c r="G8" s="79" t="s">
        <v>41</v>
      </c>
      <c r="H8" s="79"/>
      <c r="I8" s="165"/>
      <c r="J8" s="164">
        <v>9</v>
      </c>
      <c r="K8" s="165">
        <v>9</v>
      </c>
      <c r="L8" s="152">
        <v>1</v>
      </c>
      <c r="M8" s="136" t="s">
        <v>82</v>
      </c>
      <c r="N8" s="136" t="s">
        <v>86</v>
      </c>
      <c r="O8" s="162" t="s">
        <v>124</v>
      </c>
      <c r="P8" s="154">
        <v>1</v>
      </c>
      <c r="Q8" s="153" t="s">
        <v>80</v>
      </c>
      <c r="R8" s="153" t="s">
        <v>78</v>
      </c>
      <c r="S8" s="153" t="s">
        <v>102</v>
      </c>
      <c r="T8" s="170">
        <v>1</v>
      </c>
      <c r="U8" s="155" t="s">
        <v>82</v>
      </c>
      <c r="V8" s="155" t="s">
        <v>86</v>
      </c>
      <c r="W8" s="155" t="s">
        <v>128</v>
      </c>
      <c r="X8" s="154">
        <v>1</v>
      </c>
      <c r="Y8" s="153" t="s">
        <v>80</v>
      </c>
      <c r="Z8" s="153" t="s">
        <v>78</v>
      </c>
      <c r="AA8" s="153" t="s">
        <v>102</v>
      </c>
    </row>
    <row r="9" spans="1:27" ht="38.25" customHeight="1" x14ac:dyDescent="0.25">
      <c r="A9" s="77"/>
      <c r="B9" s="82" t="s">
        <v>32</v>
      </c>
      <c r="C9" s="83" t="s">
        <v>105</v>
      </c>
      <c r="D9" s="133" t="s">
        <v>101</v>
      </c>
      <c r="E9" s="133"/>
      <c r="F9" s="133"/>
      <c r="G9" s="79" t="s">
        <v>41</v>
      </c>
      <c r="H9" s="79"/>
      <c r="I9" s="165">
        <v>4.5</v>
      </c>
      <c r="J9" s="164">
        <v>12</v>
      </c>
      <c r="K9" s="165">
        <v>6</v>
      </c>
      <c r="L9" s="152">
        <v>1</v>
      </c>
      <c r="M9" s="136" t="s">
        <v>82</v>
      </c>
      <c r="N9" s="160" t="s">
        <v>86</v>
      </c>
      <c r="O9" s="162" t="s">
        <v>124</v>
      </c>
      <c r="P9" s="154">
        <v>1</v>
      </c>
      <c r="Q9" s="153" t="s">
        <v>80</v>
      </c>
      <c r="R9" s="153" t="s">
        <v>78</v>
      </c>
      <c r="S9" s="153" t="s">
        <v>102</v>
      </c>
      <c r="T9" s="170">
        <v>1</v>
      </c>
      <c r="U9" s="155" t="s">
        <v>82</v>
      </c>
      <c r="V9" s="155" t="s">
        <v>86</v>
      </c>
      <c r="W9" s="155" t="s">
        <v>128</v>
      </c>
      <c r="X9" s="154">
        <v>1</v>
      </c>
      <c r="Y9" s="153" t="s">
        <v>80</v>
      </c>
      <c r="Z9" s="153" t="s">
        <v>78</v>
      </c>
      <c r="AA9" s="153" t="s">
        <v>102</v>
      </c>
    </row>
    <row r="10" spans="1:27" ht="45.75" customHeight="1" x14ac:dyDescent="0.25">
      <c r="A10" s="77"/>
      <c r="B10" s="82" t="s">
        <v>33</v>
      </c>
      <c r="C10" s="83" t="s">
        <v>106</v>
      </c>
      <c r="D10" s="133" t="s">
        <v>101</v>
      </c>
      <c r="E10" s="133"/>
      <c r="F10" s="133"/>
      <c r="G10" s="79" t="s">
        <v>40</v>
      </c>
      <c r="H10" s="79"/>
      <c r="I10" s="165">
        <v>7.5</v>
      </c>
      <c r="J10" s="164">
        <v>10.5</v>
      </c>
      <c r="K10" s="165">
        <v>25</v>
      </c>
      <c r="L10" s="152">
        <v>1</v>
      </c>
      <c r="M10" s="136" t="s">
        <v>77</v>
      </c>
      <c r="N10" s="136" t="s">
        <v>78</v>
      </c>
      <c r="O10" s="162" t="s">
        <v>123</v>
      </c>
      <c r="P10" s="154">
        <v>1</v>
      </c>
      <c r="Q10" s="153" t="s">
        <v>80</v>
      </c>
      <c r="R10" s="153" t="s">
        <v>78</v>
      </c>
      <c r="S10" s="153" t="s">
        <v>102</v>
      </c>
      <c r="T10" s="170">
        <v>1</v>
      </c>
      <c r="U10" s="155" t="s">
        <v>82</v>
      </c>
      <c r="V10" s="155" t="s">
        <v>86</v>
      </c>
      <c r="W10" s="155" t="s">
        <v>128</v>
      </c>
      <c r="X10" s="154">
        <v>1</v>
      </c>
      <c r="Y10" s="153" t="s">
        <v>80</v>
      </c>
      <c r="Z10" s="153" t="s">
        <v>78</v>
      </c>
      <c r="AA10" s="153" t="s">
        <v>102</v>
      </c>
    </row>
    <row r="11" spans="1:27" ht="23.25" customHeight="1" x14ac:dyDescent="0.25">
      <c r="A11" s="121" t="s">
        <v>34</v>
      </c>
      <c r="B11" s="121" t="s">
        <v>35</v>
      </c>
      <c r="C11" s="127"/>
      <c r="D11" s="127"/>
      <c r="E11" s="127"/>
      <c r="F11" s="127"/>
      <c r="G11" s="123">
        <v>4</v>
      </c>
      <c r="H11" s="123">
        <v>20</v>
      </c>
      <c r="I11" s="124"/>
      <c r="J11" s="128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</row>
    <row r="12" spans="1:27" ht="41.25" customHeight="1" x14ac:dyDescent="0.25">
      <c r="A12" s="77"/>
      <c r="B12" s="82" t="s">
        <v>36</v>
      </c>
      <c r="C12" s="83" t="s">
        <v>107</v>
      </c>
      <c r="D12" s="133" t="s">
        <v>101</v>
      </c>
      <c r="E12" s="133"/>
      <c r="F12" s="133"/>
      <c r="G12" s="80">
        <v>2</v>
      </c>
      <c r="H12" s="81"/>
      <c r="I12" s="165">
        <v>7.5</v>
      </c>
      <c r="J12" s="164">
        <v>24.5</v>
      </c>
      <c r="K12" s="165"/>
      <c r="L12" s="152">
        <v>1</v>
      </c>
      <c r="M12" s="136" t="s">
        <v>77</v>
      </c>
      <c r="N12" s="161" t="s">
        <v>78</v>
      </c>
      <c r="O12" s="163" t="s">
        <v>124</v>
      </c>
      <c r="P12" s="154">
        <v>1</v>
      </c>
      <c r="Q12" s="153" t="s">
        <v>80</v>
      </c>
      <c r="R12" s="153" t="s">
        <v>78</v>
      </c>
      <c r="S12" s="153" t="s">
        <v>102</v>
      </c>
      <c r="T12" s="170">
        <v>1</v>
      </c>
      <c r="U12" s="155" t="s">
        <v>82</v>
      </c>
      <c r="V12" s="155" t="s">
        <v>86</v>
      </c>
      <c r="W12" s="155" t="s">
        <v>128</v>
      </c>
      <c r="X12" s="154">
        <v>1</v>
      </c>
      <c r="Y12" s="153" t="s">
        <v>80</v>
      </c>
      <c r="Z12" s="153" t="s">
        <v>78</v>
      </c>
      <c r="AA12" s="153" t="s">
        <v>102</v>
      </c>
    </row>
    <row r="13" spans="1:27" ht="39" customHeight="1" x14ac:dyDescent="0.25">
      <c r="A13" s="77"/>
      <c r="B13" s="82" t="s">
        <v>37</v>
      </c>
      <c r="C13" s="83" t="s">
        <v>108</v>
      </c>
      <c r="D13" s="133" t="s">
        <v>101</v>
      </c>
      <c r="E13" s="133"/>
      <c r="F13" s="133"/>
      <c r="G13" s="80">
        <v>3</v>
      </c>
      <c r="H13" s="81"/>
      <c r="I13" s="165">
        <v>32</v>
      </c>
      <c r="J13" s="164">
        <v>42</v>
      </c>
      <c r="K13" s="165">
        <v>12</v>
      </c>
      <c r="L13" s="152">
        <v>1</v>
      </c>
      <c r="M13" s="136" t="s">
        <v>77</v>
      </c>
      <c r="N13" s="160" t="s">
        <v>78</v>
      </c>
      <c r="O13" s="162" t="s">
        <v>125</v>
      </c>
      <c r="P13" s="154">
        <v>1</v>
      </c>
      <c r="Q13" s="153" t="s">
        <v>80</v>
      </c>
      <c r="R13" s="153" t="s">
        <v>78</v>
      </c>
      <c r="S13" s="153" t="s">
        <v>102</v>
      </c>
      <c r="T13" s="170">
        <v>1</v>
      </c>
      <c r="U13" s="155" t="s">
        <v>82</v>
      </c>
      <c r="V13" s="155" t="s">
        <v>86</v>
      </c>
      <c r="W13" s="155" t="s">
        <v>128</v>
      </c>
      <c r="X13" s="154">
        <v>1</v>
      </c>
      <c r="Y13" s="153" t="s">
        <v>80</v>
      </c>
      <c r="Z13" s="153" t="s">
        <v>78</v>
      </c>
      <c r="AA13" s="153" t="s">
        <v>102</v>
      </c>
    </row>
    <row r="14" spans="1:27" ht="33.75" customHeight="1" x14ac:dyDescent="0.25">
      <c r="A14" s="77"/>
      <c r="B14" s="82" t="s">
        <v>38</v>
      </c>
      <c r="C14" s="83" t="s">
        <v>109</v>
      </c>
      <c r="D14" s="133" t="s">
        <v>101</v>
      </c>
      <c r="E14" s="133"/>
      <c r="F14" s="133"/>
      <c r="G14" s="80">
        <v>2</v>
      </c>
      <c r="H14" s="81"/>
      <c r="I14" s="165">
        <v>15.5</v>
      </c>
      <c r="J14" s="164">
        <v>39.5</v>
      </c>
      <c r="K14" s="165">
        <v>7.5</v>
      </c>
      <c r="L14" s="152">
        <v>1</v>
      </c>
      <c r="M14" s="136" t="s">
        <v>77</v>
      </c>
      <c r="N14" s="160" t="s">
        <v>78</v>
      </c>
      <c r="O14" s="162" t="s">
        <v>126</v>
      </c>
      <c r="P14" s="154">
        <v>1</v>
      </c>
      <c r="Q14" s="153" t="s">
        <v>80</v>
      </c>
      <c r="R14" s="153" t="s">
        <v>78</v>
      </c>
      <c r="S14" s="153" t="s">
        <v>102</v>
      </c>
      <c r="T14" s="170">
        <v>1</v>
      </c>
      <c r="U14" s="155" t="s">
        <v>82</v>
      </c>
      <c r="V14" s="155" t="s">
        <v>86</v>
      </c>
      <c r="W14" s="155" t="s">
        <v>128</v>
      </c>
      <c r="X14" s="154">
        <v>1</v>
      </c>
      <c r="Y14" s="153" t="s">
        <v>80</v>
      </c>
      <c r="Z14" s="153" t="s">
        <v>78</v>
      </c>
      <c r="AA14" s="153" t="s">
        <v>102</v>
      </c>
    </row>
    <row r="15" spans="1:27" ht="36.75" customHeight="1" x14ac:dyDescent="0.25">
      <c r="A15" s="77"/>
      <c r="B15" s="82" t="s">
        <v>39</v>
      </c>
      <c r="C15" s="83" t="s">
        <v>110</v>
      </c>
      <c r="D15" s="133" t="s">
        <v>101</v>
      </c>
      <c r="E15" s="133"/>
      <c r="F15" s="133"/>
      <c r="G15" s="80">
        <v>1</v>
      </c>
      <c r="H15" s="81"/>
      <c r="I15" s="165">
        <v>6</v>
      </c>
      <c r="J15" s="164">
        <v>9</v>
      </c>
      <c r="K15" s="165">
        <v>11</v>
      </c>
      <c r="L15" s="152">
        <v>1</v>
      </c>
      <c r="M15" s="136" t="s">
        <v>77</v>
      </c>
      <c r="N15" s="136" t="s">
        <v>78</v>
      </c>
      <c r="O15" s="162" t="s">
        <v>127</v>
      </c>
      <c r="P15" s="154">
        <v>1</v>
      </c>
      <c r="Q15" s="153" t="s">
        <v>80</v>
      </c>
      <c r="R15" s="153" t="s">
        <v>78</v>
      </c>
      <c r="S15" s="153" t="s">
        <v>102</v>
      </c>
      <c r="T15" s="170">
        <v>1</v>
      </c>
      <c r="U15" s="155" t="s">
        <v>82</v>
      </c>
      <c r="V15" s="155" t="s">
        <v>86</v>
      </c>
      <c r="W15" s="155" t="s">
        <v>128</v>
      </c>
      <c r="X15" s="154">
        <v>1</v>
      </c>
      <c r="Y15" s="153" t="s">
        <v>80</v>
      </c>
      <c r="Z15" s="153" t="s">
        <v>78</v>
      </c>
      <c r="AA15" s="153" t="s">
        <v>102</v>
      </c>
    </row>
    <row r="16" spans="1:27" ht="23.25" customHeight="1" x14ac:dyDescent="0.2">
      <c r="A16" s="171"/>
      <c r="B16" s="172"/>
      <c r="C16" s="172"/>
      <c r="D16" s="172"/>
      <c r="E16" s="172"/>
      <c r="F16" s="172"/>
      <c r="G16" s="172"/>
      <c r="H16" s="171"/>
      <c r="I16" s="172"/>
      <c r="J16" s="172"/>
      <c r="K16" s="172"/>
      <c r="L16" s="171"/>
      <c r="M16" s="172"/>
      <c r="N16" s="172"/>
      <c r="O16" s="172"/>
      <c r="P16" s="172"/>
      <c r="Q16" s="172"/>
      <c r="R16" s="172"/>
      <c r="S16" s="172"/>
      <c r="T16" s="171"/>
      <c r="U16" s="172"/>
      <c r="V16" s="172"/>
      <c r="W16" s="172"/>
      <c r="X16" s="172"/>
      <c r="Y16" s="172"/>
      <c r="Z16" s="172"/>
      <c r="AA16" s="172"/>
    </row>
    <row r="17" spans="1:27" ht="23.25" customHeight="1" x14ac:dyDescent="0.2">
      <c r="A17" s="119"/>
      <c r="B17" s="134" t="s">
        <v>21</v>
      </c>
      <c r="C17" s="119"/>
      <c r="D17" s="119"/>
      <c r="E17" s="119"/>
      <c r="F17" s="134"/>
      <c r="G17" s="119"/>
      <c r="H17" s="119"/>
      <c r="I17" s="119"/>
      <c r="J17" s="134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7" ht="23.25" customHeight="1" x14ac:dyDescent="0.2">
      <c r="A18" s="129" t="s">
        <v>49</v>
      </c>
      <c r="B18" s="129" t="s">
        <v>50</v>
      </c>
      <c r="C18" s="130"/>
      <c r="D18" s="130"/>
      <c r="E18" s="130"/>
      <c r="F18" s="130"/>
      <c r="G18" s="129">
        <v>1</v>
      </c>
      <c r="H18" s="129">
        <v>6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</row>
    <row r="19" spans="1:27" ht="38.25" customHeight="1" x14ac:dyDescent="0.2">
      <c r="A19" s="85"/>
      <c r="B19" s="86" t="s">
        <v>51</v>
      </c>
      <c r="C19" s="83" t="s">
        <v>111</v>
      </c>
      <c r="D19" s="133" t="s">
        <v>101</v>
      </c>
      <c r="E19" s="133"/>
      <c r="F19" s="133"/>
      <c r="G19" s="87">
        <v>1</v>
      </c>
      <c r="H19" s="87"/>
      <c r="I19" s="166">
        <v>6</v>
      </c>
      <c r="J19" s="164">
        <v>6</v>
      </c>
      <c r="K19" s="166">
        <v>16.5</v>
      </c>
      <c r="L19" s="152">
        <v>1</v>
      </c>
      <c r="M19" s="136" t="s">
        <v>82</v>
      </c>
      <c r="N19" s="136" t="s">
        <v>86</v>
      </c>
      <c r="O19" s="162" t="s">
        <v>126</v>
      </c>
      <c r="P19" s="154">
        <v>1</v>
      </c>
      <c r="Q19" s="153" t="s">
        <v>80</v>
      </c>
      <c r="R19" s="153" t="s">
        <v>78</v>
      </c>
      <c r="S19" s="153" t="s">
        <v>102</v>
      </c>
      <c r="T19" s="170">
        <v>1</v>
      </c>
      <c r="U19" s="155" t="s">
        <v>82</v>
      </c>
      <c r="V19" s="155" t="s">
        <v>86</v>
      </c>
      <c r="W19" s="155" t="s">
        <v>128</v>
      </c>
      <c r="X19" s="154">
        <v>1</v>
      </c>
      <c r="Y19" s="153" t="s">
        <v>80</v>
      </c>
      <c r="Z19" s="153" t="s">
        <v>78</v>
      </c>
      <c r="AA19" s="153" t="s">
        <v>102</v>
      </c>
    </row>
    <row r="20" spans="1:27" ht="44.25" customHeight="1" x14ac:dyDescent="0.2">
      <c r="A20" s="85"/>
      <c r="B20" s="86" t="s">
        <v>52</v>
      </c>
      <c r="C20" s="83" t="s">
        <v>112</v>
      </c>
      <c r="D20" s="133" t="s">
        <v>101</v>
      </c>
      <c r="E20" s="133"/>
      <c r="F20" s="133"/>
      <c r="G20" s="87">
        <v>1</v>
      </c>
      <c r="H20" s="87"/>
      <c r="I20" s="166"/>
      <c r="J20" s="164">
        <v>16</v>
      </c>
      <c r="K20" s="166"/>
      <c r="L20" s="152">
        <v>1</v>
      </c>
      <c r="M20" s="136" t="s">
        <v>77</v>
      </c>
      <c r="N20" s="136" t="s">
        <v>78</v>
      </c>
      <c r="O20" s="162" t="s">
        <v>128</v>
      </c>
      <c r="P20" s="154">
        <v>1</v>
      </c>
      <c r="Q20" s="153" t="s">
        <v>80</v>
      </c>
      <c r="R20" s="153" t="s">
        <v>78</v>
      </c>
      <c r="S20" s="153" t="s">
        <v>102</v>
      </c>
      <c r="T20" s="170">
        <v>1</v>
      </c>
      <c r="U20" s="155" t="s">
        <v>82</v>
      </c>
      <c r="V20" s="155" t="s">
        <v>86</v>
      </c>
      <c r="W20" s="155" t="s">
        <v>128</v>
      </c>
      <c r="X20" s="154">
        <v>1</v>
      </c>
      <c r="Y20" s="153" t="s">
        <v>80</v>
      </c>
      <c r="Z20" s="153" t="s">
        <v>78</v>
      </c>
      <c r="AA20" s="153" t="s">
        <v>102</v>
      </c>
    </row>
    <row r="21" spans="1:27" ht="39" customHeight="1" x14ac:dyDescent="0.2">
      <c r="A21" s="85"/>
      <c r="B21" s="86" t="s">
        <v>53</v>
      </c>
      <c r="C21" s="83" t="s">
        <v>113</v>
      </c>
      <c r="D21" s="133" t="s">
        <v>101</v>
      </c>
      <c r="E21" s="133"/>
      <c r="F21" s="133"/>
      <c r="G21" s="87">
        <v>2</v>
      </c>
      <c r="H21" s="87"/>
      <c r="I21" s="166">
        <v>17.5</v>
      </c>
      <c r="J21" s="164">
        <v>31</v>
      </c>
      <c r="K21" s="166">
        <v>17.5</v>
      </c>
      <c r="L21" s="152">
        <v>1</v>
      </c>
      <c r="M21" s="136" t="s">
        <v>77</v>
      </c>
      <c r="N21" s="136" t="s">
        <v>78</v>
      </c>
      <c r="O21" s="162" t="s">
        <v>129</v>
      </c>
      <c r="P21" s="154">
        <v>1</v>
      </c>
      <c r="Q21" s="153" t="s">
        <v>80</v>
      </c>
      <c r="R21" s="153" t="s">
        <v>78</v>
      </c>
      <c r="S21" s="153" t="s">
        <v>102</v>
      </c>
      <c r="T21" s="170">
        <v>1</v>
      </c>
      <c r="U21" s="155" t="s">
        <v>82</v>
      </c>
      <c r="V21" s="155" t="s">
        <v>86</v>
      </c>
      <c r="W21" s="155" t="s">
        <v>128</v>
      </c>
      <c r="X21" s="154">
        <v>1</v>
      </c>
      <c r="Y21" s="153" t="s">
        <v>80</v>
      </c>
      <c r="Z21" s="153" t="s">
        <v>78</v>
      </c>
      <c r="AA21" s="153" t="s">
        <v>102</v>
      </c>
    </row>
    <row r="22" spans="1:27" ht="45" customHeight="1" x14ac:dyDescent="0.2">
      <c r="A22" s="138" t="s">
        <v>54</v>
      </c>
      <c r="B22" s="139" t="s">
        <v>55</v>
      </c>
      <c r="C22" s="83" t="s">
        <v>114</v>
      </c>
      <c r="D22" s="133" t="s">
        <v>101</v>
      </c>
      <c r="E22" s="83"/>
      <c r="F22" s="83"/>
      <c r="G22" s="138">
        <v>1</v>
      </c>
      <c r="H22" s="138">
        <v>6</v>
      </c>
      <c r="I22" s="167"/>
      <c r="J22" s="168" t="s">
        <v>120</v>
      </c>
      <c r="K22" s="169"/>
      <c r="L22" s="158">
        <v>1</v>
      </c>
      <c r="M22" s="136" t="s">
        <v>82</v>
      </c>
      <c r="N22" s="136" t="s">
        <v>86</v>
      </c>
      <c r="O22" s="137" t="s">
        <v>99</v>
      </c>
      <c r="P22" s="154">
        <v>1</v>
      </c>
      <c r="Q22" s="153" t="s">
        <v>82</v>
      </c>
      <c r="R22" s="153" t="s">
        <v>86</v>
      </c>
      <c r="S22" s="153" t="s">
        <v>99</v>
      </c>
      <c r="T22" s="135"/>
      <c r="U22" s="135"/>
      <c r="V22" s="135"/>
      <c r="W22" s="135"/>
      <c r="X22" s="135"/>
      <c r="Y22" s="135"/>
      <c r="Z22" s="135"/>
      <c r="AA22" s="135"/>
    </row>
    <row r="23" spans="1:27" ht="29.25" customHeight="1" x14ac:dyDescent="0.2">
      <c r="A23" s="140"/>
      <c r="B23" s="141" t="s">
        <v>117</v>
      </c>
      <c r="C23" s="142"/>
      <c r="D23" s="143"/>
      <c r="E23" s="142"/>
      <c r="F23" s="142"/>
      <c r="G23" s="140"/>
      <c r="H23" s="140"/>
      <c r="I23" s="144"/>
      <c r="J23" s="144"/>
      <c r="K23" s="144"/>
      <c r="L23" s="157"/>
      <c r="M23" s="145"/>
      <c r="N23" s="146"/>
      <c r="O23" s="146"/>
      <c r="P23" s="159"/>
      <c r="Q23" s="145"/>
      <c r="R23" s="146"/>
      <c r="S23" s="146"/>
      <c r="T23" s="135"/>
      <c r="U23" s="135"/>
      <c r="V23" s="135"/>
      <c r="W23" s="135"/>
      <c r="X23" s="135"/>
      <c r="Y23" s="135"/>
      <c r="Z23" s="135"/>
      <c r="AA23" s="135"/>
    </row>
    <row r="24" spans="1:27" ht="23.25" customHeight="1" x14ac:dyDescent="0.2">
      <c r="A24" s="138" t="s">
        <v>56</v>
      </c>
      <c r="B24" s="147" t="s">
        <v>57</v>
      </c>
      <c r="C24" s="142" t="s">
        <v>115</v>
      </c>
      <c r="D24" s="143" t="s">
        <v>101</v>
      </c>
      <c r="E24" s="142"/>
      <c r="F24" s="142"/>
      <c r="G24" s="140">
        <v>3</v>
      </c>
      <c r="H24" s="140" t="s">
        <v>58</v>
      </c>
      <c r="I24" s="148"/>
      <c r="J24" s="149" t="s">
        <v>119</v>
      </c>
      <c r="K24" s="148"/>
      <c r="L24" s="152">
        <v>1</v>
      </c>
      <c r="M24" s="136" t="s">
        <v>82</v>
      </c>
      <c r="N24" s="137" t="s">
        <v>86</v>
      </c>
      <c r="O24" s="137" t="s">
        <v>100</v>
      </c>
      <c r="P24" s="154">
        <v>1</v>
      </c>
      <c r="Q24" s="153" t="s">
        <v>82</v>
      </c>
      <c r="R24" s="156" t="s">
        <v>86</v>
      </c>
      <c r="S24" s="156" t="s">
        <v>100</v>
      </c>
      <c r="T24" s="135"/>
      <c r="U24" s="135"/>
      <c r="V24" s="135"/>
      <c r="W24" s="135"/>
      <c r="X24" s="135"/>
      <c r="Y24" s="135"/>
      <c r="Z24" s="135"/>
      <c r="AA24" s="135"/>
    </row>
    <row r="25" spans="1:27" ht="23.25" customHeight="1" x14ac:dyDescent="0.2">
      <c r="A25" s="138" t="s">
        <v>20</v>
      </c>
      <c r="B25" s="147" t="s">
        <v>61</v>
      </c>
      <c r="C25" s="142" t="s">
        <v>116</v>
      </c>
      <c r="D25" s="143" t="s">
        <v>101</v>
      </c>
      <c r="E25" s="142"/>
      <c r="F25" s="142"/>
      <c r="G25" s="140">
        <v>3</v>
      </c>
      <c r="H25" s="140">
        <v>18</v>
      </c>
      <c r="I25" s="148"/>
      <c r="J25" s="149" t="s">
        <v>118</v>
      </c>
      <c r="K25" s="148"/>
      <c r="L25" s="152">
        <v>1</v>
      </c>
      <c r="M25" s="136" t="s">
        <v>82</v>
      </c>
      <c r="N25" s="137" t="s">
        <v>86</v>
      </c>
      <c r="O25" s="150" t="s">
        <v>100</v>
      </c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</row>
    <row r="26" spans="1:27" ht="23.25" customHeight="1" x14ac:dyDescent="0.2">
      <c r="A26" s="171"/>
      <c r="B26" s="172" t="s">
        <v>24</v>
      </c>
      <c r="C26" s="172"/>
      <c r="D26" s="172"/>
      <c r="E26" s="172"/>
      <c r="F26" s="172"/>
      <c r="G26" s="172"/>
      <c r="H26" s="171"/>
      <c r="I26" s="172"/>
      <c r="J26" s="172"/>
      <c r="K26" s="172"/>
      <c r="L26" s="171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20"/>
      <c r="Y26" s="120"/>
      <c r="Z26" s="120"/>
      <c r="AA26" s="120"/>
    </row>
    <row r="29" spans="1:27" x14ac:dyDescent="0.25">
      <c r="I29" s="1">
        <f>SUM((I7:K10),(I12:K15),(I19:K21))</f>
        <v>450</v>
      </c>
    </row>
  </sheetData>
  <mergeCells count="32">
    <mergeCell ref="K2:K3"/>
    <mergeCell ref="I1:K1"/>
    <mergeCell ref="G1:G3"/>
    <mergeCell ref="H1:H3"/>
    <mergeCell ref="D1:D3"/>
    <mergeCell ref="E1:E3"/>
    <mergeCell ref="F1:F3"/>
    <mergeCell ref="A1:A3"/>
    <mergeCell ref="B1:B3"/>
    <mergeCell ref="C1:C3"/>
    <mergeCell ref="I2:I3"/>
    <mergeCell ref="J2:J3"/>
    <mergeCell ref="L1:S1"/>
    <mergeCell ref="T1:AA1"/>
    <mergeCell ref="L2:O2"/>
    <mergeCell ref="P2:S2"/>
    <mergeCell ref="T2:W2"/>
    <mergeCell ref="X2:AA2"/>
    <mergeCell ref="L6:O6"/>
    <mergeCell ref="P6:S6"/>
    <mergeCell ref="T6:W6"/>
    <mergeCell ref="L16:O16"/>
    <mergeCell ref="P16:S16"/>
    <mergeCell ref="T16:W16"/>
    <mergeCell ref="L26:O26"/>
    <mergeCell ref="P26:S26"/>
    <mergeCell ref="T26:W26"/>
    <mergeCell ref="X16:AA16"/>
    <mergeCell ref="A16:G16"/>
    <mergeCell ref="H16:K16"/>
    <mergeCell ref="A26:G26"/>
    <mergeCell ref="H26:K26"/>
  </mergeCells>
  <dataValidations count="3">
    <dataValidation type="list" allowBlank="1" showInputMessage="1" showErrorMessage="1" sqref="R18 N11 V18 R11 V26 N26 R26 N18 V11 Y26 Z18 Z11">
      <formula1>Nature2</formula1>
    </dataValidation>
    <dataValidation type="list" allowBlank="1" showInputMessage="1" showErrorMessage="1" sqref="M7:M10 M12:M15 M17 Y19:Y21 U19:U21 U12:U15 U17 Q19:Q25 U7:U10 Y7:Y10 Q17 Q12:Q15 Q7:Q10 Y12:Y15 Y17 M19:M25">
      <formula1>mod</formula1>
    </dataValidation>
    <dataValidation type="list" allowBlank="1" showInputMessage="1" showErrorMessage="1" sqref="N7:N10 N12:N15 N17 Z19:Z21 V7:V10 V12:V15 V17 S22:S24 N19:N25 Z7:Z10 R17 R12:R15 R7:R10 Z12:Z15 Z17 V19:V24 R19:R25 O22:O25">
      <formula1>nat</formula1>
    </dataValidation>
  </dataValidations>
  <pageMargins left="0" right="0" top="0.59055118110236227" bottom="0" header="0.11811023622047245" footer="0.31496062992125984"/>
  <pageSetup paperSize="8" scale="54" orientation="landscape" r:id="rId1"/>
  <headerFooter>
    <oddHeader>&amp;CLP Métiers de l'Industrie : Gestion de la Production Industrielle - Logistique de Production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'[1]Liste de valeurs'!#REF!</xm:f>
          </x14:formula1>
          <xm:sqref>M18 M11 U11 Q11 M26 U26 U18 Q18 Q26 Y11 Y18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33"/>
  <sheetViews>
    <sheetView topLeftCell="A10" workbookViewId="0">
      <selection activeCell="K19" sqref="K19:K21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1.5703125" style="1" customWidth="1"/>
    <col min="4" max="4" width="8.5703125" style="1" customWidth="1"/>
    <col min="5" max="5" width="8.140625" style="1" customWidth="1"/>
    <col min="6" max="6" width="15" style="1" customWidth="1"/>
    <col min="7" max="9" width="11.5703125" style="1" customWidth="1"/>
    <col min="10" max="11" width="12.85546875" style="1" customWidth="1"/>
    <col min="12" max="12" width="11.5703125" style="32" customWidth="1"/>
    <col min="13" max="13" width="11.5703125" style="33" customWidth="1"/>
    <col min="14" max="23" width="11.5703125" style="34" customWidth="1"/>
    <col min="24" max="231" width="11.5703125" style="1" customWidth="1"/>
    <col min="232" max="16384" width="11.5703125" style="2"/>
  </cols>
  <sheetData>
    <row r="1" spans="1:23" ht="51" customHeight="1" x14ac:dyDescent="0.25">
      <c r="A1" s="202" t="s">
        <v>0</v>
      </c>
      <c r="B1" s="202" t="s">
        <v>1</v>
      </c>
      <c r="C1" s="202" t="s">
        <v>2</v>
      </c>
      <c r="D1" s="202" t="s">
        <v>3</v>
      </c>
      <c r="E1" s="202" t="s">
        <v>4</v>
      </c>
      <c r="F1" s="202" t="s">
        <v>5</v>
      </c>
      <c r="G1" s="202" t="s">
        <v>6</v>
      </c>
      <c r="H1" s="208" t="s">
        <v>7</v>
      </c>
      <c r="I1" s="209"/>
      <c r="J1" s="209"/>
      <c r="K1" s="210"/>
      <c r="L1" s="211" t="s">
        <v>8</v>
      </c>
      <c r="M1" s="212"/>
      <c r="N1" s="212"/>
      <c r="O1" s="212"/>
      <c r="P1" s="211" t="s">
        <v>9</v>
      </c>
      <c r="Q1" s="212"/>
      <c r="R1" s="212"/>
      <c r="S1" s="212"/>
      <c r="T1" s="211" t="s">
        <v>10</v>
      </c>
      <c r="U1" s="212"/>
      <c r="V1" s="212"/>
      <c r="W1" s="212"/>
    </row>
    <row r="2" spans="1:23" ht="51" customHeight="1" x14ac:dyDescent="0.25">
      <c r="A2" s="203"/>
      <c r="B2" s="203"/>
      <c r="C2" s="203"/>
      <c r="D2" s="203"/>
      <c r="E2" s="203"/>
      <c r="F2" s="203"/>
      <c r="G2" s="203"/>
      <c r="H2" s="202" t="s">
        <v>11</v>
      </c>
      <c r="I2" s="202" t="s">
        <v>12</v>
      </c>
      <c r="J2" s="196" t="s">
        <v>13</v>
      </c>
      <c r="K2" s="198" t="s">
        <v>14</v>
      </c>
      <c r="L2" s="200" t="s">
        <v>15</v>
      </c>
      <c r="M2" s="200" t="s">
        <v>16</v>
      </c>
      <c r="N2" s="194" t="s">
        <v>17</v>
      </c>
      <c r="O2" s="194" t="s">
        <v>18</v>
      </c>
      <c r="P2" s="194" t="s">
        <v>15</v>
      </c>
      <c r="Q2" s="194" t="s">
        <v>16</v>
      </c>
      <c r="R2" s="194" t="s">
        <v>17</v>
      </c>
      <c r="S2" s="194" t="s">
        <v>18</v>
      </c>
      <c r="T2" s="194" t="s">
        <v>15</v>
      </c>
      <c r="U2" s="194" t="s">
        <v>16</v>
      </c>
      <c r="V2" s="194" t="s">
        <v>17</v>
      </c>
      <c r="W2" s="194" t="s">
        <v>18</v>
      </c>
    </row>
    <row r="3" spans="1:23" ht="34.5" customHeight="1" x14ac:dyDescent="0.25">
      <c r="A3" s="204"/>
      <c r="B3" s="204"/>
      <c r="C3" s="204"/>
      <c r="D3" s="204"/>
      <c r="E3" s="204"/>
      <c r="F3" s="204"/>
      <c r="G3" s="204"/>
      <c r="H3" s="204"/>
      <c r="I3" s="204"/>
      <c r="J3" s="197"/>
      <c r="K3" s="199"/>
      <c r="L3" s="201"/>
      <c r="M3" s="201"/>
      <c r="N3" s="194"/>
      <c r="O3" s="194"/>
      <c r="P3" s="195"/>
      <c r="Q3" s="195"/>
      <c r="R3" s="194"/>
      <c r="S3" s="194"/>
      <c r="T3" s="195"/>
      <c r="U3" s="195"/>
      <c r="V3" s="194"/>
      <c r="W3" s="194"/>
    </row>
    <row r="4" spans="1:23" ht="17.100000000000001" customHeight="1" x14ac:dyDescent="0.25">
      <c r="A4" s="3"/>
      <c r="B4" s="4" t="s">
        <v>19</v>
      </c>
      <c r="C4" s="4" t="s">
        <v>20</v>
      </c>
      <c r="D4" s="5"/>
      <c r="E4" s="5"/>
      <c r="F4" s="6" t="s">
        <v>20</v>
      </c>
      <c r="G4" s="7"/>
      <c r="H4" s="5"/>
      <c r="I4" s="5"/>
      <c r="J4" s="8"/>
      <c r="K4" s="9"/>
      <c r="L4" s="10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6.5" customHeight="1" x14ac:dyDescent="0.25">
      <c r="A5" s="3"/>
      <c r="B5" s="13"/>
      <c r="C5" s="3"/>
      <c r="D5" s="64"/>
      <c r="E5" s="64"/>
      <c r="F5" s="5"/>
      <c r="G5" s="14"/>
      <c r="H5" s="5"/>
      <c r="I5" s="5"/>
      <c r="J5" s="8"/>
      <c r="K5" s="9"/>
      <c r="L5" s="15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3.25" customHeight="1" x14ac:dyDescent="0.3">
      <c r="A6" s="90" t="s">
        <v>28</v>
      </c>
      <c r="B6" s="90" t="str">
        <f>'MCC_maquettes2018-2019'!B6</f>
        <v>Formation Générale</v>
      </c>
      <c r="C6" s="131">
        <f>'MCC_maquettes2018-2019'!C6</f>
        <v>0</v>
      </c>
      <c r="D6" s="91">
        <v>2</v>
      </c>
      <c r="E6" s="91">
        <v>10</v>
      </c>
      <c r="F6" s="92"/>
      <c r="G6" s="93"/>
      <c r="H6" s="94"/>
      <c r="I6" s="95"/>
      <c r="J6" s="96"/>
      <c r="K6" s="97"/>
      <c r="L6" s="66"/>
      <c r="M6" s="67"/>
      <c r="N6" s="94"/>
      <c r="O6" s="67"/>
      <c r="P6" s="67"/>
      <c r="Q6" s="67"/>
      <c r="R6" s="95"/>
      <c r="S6" s="67"/>
      <c r="T6" s="68"/>
      <c r="U6" s="67"/>
      <c r="V6" s="69"/>
      <c r="W6" s="70"/>
    </row>
    <row r="7" spans="1:23" ht="23.25" customHeight="1" x14ac:dyDescent="0.25">
      <c r="A7" s="77"/>
      <c r="B7" s="82" t="str">
        <f>'MCC_maquettes2018-2019'!B7</f>
        <v>M 5- 11: Mise à niveau / Outils Mathématiques</v>
      </c>
      <c r="C7" s="83" t="str">
        <f>'MCC_maquettes2018-2019'!C7</f>
        <v>BPD5LP11</v>
      </c>
      <c r="D7" s="78" t="s">
        <v>40</v>
      </c>
      <c r="E7" s="78"/>
      <c r="F7" s="75" t="s">
        <v>42</v>
      </c>
      <c r="G7" s="61">
        <v>28</v>
      </c>
      <c r="H7" s="71">
        <f>SUM('MCC_maquettes2018-2019'!I7)</f>
        <v>10.5</v>
      </c>
      <c r="I7" s="62">
        <f>'MCC_maquettes2018-2019'!J7</f>
        <v>27</v>
      </c>
      <c r="J7" s="71">
        <f>'MCC_maquettes2018-2019'!K7</f>
        <v>12</v>
      </c>
      <c r="K7" s="72">
        <f t="shared" ref="K7:K15" si="0">O7+S7+W7</f>
        <v>58.75</v>
      </c>
      <c r="L7" s="17">
        <v>1.5</v>
      </c>
      <c r="M7" s="18">
        <v>1</v>
      </c>
      <c r="N7" s="71">
        <f>H7</f>
        <v>10.5</v>
      </c>
      <c r="O7" s="18">
        <f t="shared" ref="O7:O15" si="1">N7*L7</f>
        <v>15.75</v>
      </c>
      <c r="P7" s="18">
        <v>1</v>
      </c>
      <c r="Q7" s="18">
        <v>1</v>
      </c>
      <c r="R7" s="62">
        <f>I7</f>
        <v>27</v>
      </c>
      <c r="S7" s="18">
        <f t="shared" ref="S7:S15" si="2">Q7*R7</f>
        <v>27</v>
      </c>
      <c r="T7" s="35">
        <v>0.66666666666666663</v>
      </c>
      <c r="U7" s="18">
        <v>2</v>
      </c>
      <c r="V7" s="71">
        <f>J7</f>
        <v>12</v>
      </c>
      <c r="W7" s="36">
        <f t="shared" ref="W7:W15" si="3">(U7*V7)*T7</f>
        <v>16</v>
      </c>
    </row>
    <row r="8" spans="1:23" ht="23.25" customHeight="1" x14ac:dyDescent="0.25">
      <c r="A8" s="77"/>
      <c r="B8" s="82" t="str">
        <f>'MCC_maquettes2018-2019'!B8</f>
        <v>M 5-12 Anglais</v>
      </c>
      <c r="C8" s="83" t="str">
        <f>'MCC_maquettes2018-2019'!C8</f>
        <v>BPD5LP12</v>
      </c>
      <c r="D8" s="79" t="s">
        <v>41</v>
      </c>
      <c r="E8" s="79"/>
      <c r="F8" s="75" t="s">
        <v>43</v>
      </c>
      <c r="G8" s="61">
        <v>28</v>
      </c>
      <c r="H8" s="71">
        <f>SUM('MCC_maquettes2018-2019'!I8)</f>
        <v>0</v>
      </c>
      <c r="I8" s="62">
        <f>'MCC_maquettes2018-2019'!J8</f>
        <v>9</v>
      </c>
      <c r="J8" s="71">
        <f>'MCC_maquettes2018-2019'!K8</f>
        <v>9</v>
      </c>
      <c r="K8" s="72">
        <f t="shared" si="0"/>
        <v>21</v>
      </c>
      <c r="L8" s="17">
        <v>1.5</v>
      </c>
      <c r="M8" s="18">
        <v>1</v>
      </c>
      <c r="N8" s="71">
        <f t="shared" ref="N8:N15" si="4">H8</f>
        <v>0</v>
      </c>
      <c r="O8" s="18">
        <f t="shared" si="1"/>
        <v>0</v>
      </c>
      <c r="P8" s="18">
        <v>1</v>
      </c>
      <c r="Q8" s="18">
        <v>1</v>
      </c>
      <c r="R8" s="62">
        <f t="shared" ref="R8:R15" si="5">I8</f>
        <v>9</v>
      </c>
      <c r="S8" s="18">
        <f t="shared" si="2"/>
        <v>9</v>
      </c>
      <c r="T8" s="35">
        <v>0.66666666666666663</v>
      </c>
      <c r="U8" s="18">
        <v>2</v>
      </c>
      <c r="V8" s="71">
        <f t="shared" ref="V8:V15" si="6">J8</f>
        <v>9</v>
      </c>
      <c r="W8" s="36">
        <f t="shared" si="3"/>
        <v>12</v>
      </c>
    </row>
    <row r="9" spans="1:23" ht="23.25" customHeight="1" x14ac:dyDescent="0.25">
      <c r="A9" s="77"/>
      <c r="B9" s="82" t="str">
        <f>'MCC_maquettes2018-2019'!B9</f>
        <v>M 5-13: Gestion des Projets</v>
      </c>
      <c r="C9" s="83" t="str">
        <f>'MCC_maquettes2018-2019'!C9</f>
        <v>BPD5LP13</v>
      </c>
      <c r="D9" s="79" t="s">
        <v>41</v>
      </c>
      <c r="E9" s="79"/>
      <c r="F9" s="75" t="s">
        <v>44</v>
      </c>
      <c r="G9" s="61">
        <v>28</v>
      </c>
      <c r="H9" s="71">
        <f>SUM('MCC_maquettes2018-2019'!I9)</f>
        <v>4.5</v>
      </c>
      <c r="I9" s="62">
        <f>'MCC_maquettes2018-2019'!J9</f>
        <v>12</v>
      </c>
      <c r="J9" s="71">
        <f>'MCC_maquettes2018-2019'!K9</f>
        <v>6</v>
      </c>
      <c r="K9" s="72">
        <f t="shared" si="0"/>
        <v>26.75</v>
      </c>
      <c r="L9" s="17">
        <v>1.5</v>
      </c>
      <c r="M9" s="18">
        <v>1</v>
      </c>
      <c r="N9" s="71">
        <f t="shared" si="4"/>
        <v>4.5</v>
      </c>
      <c r="O9" s="18">
        <f t="shared" si="1"/>
        <v>6.75</v>
      </c>
      <c r="P9" s="18">
        <v>1</v>
      </c>
      <c r="Q9" s="18">
        <v>1</v>
      </c>
      <c r="R9" s="62">
        <f t="shared" si="5"/>
        <v>12</v>
      </c>
      <c r="S9" s="18">
        <f t="shared" si="2"/>
        <v>12</v>
      </c>
      <c r="T9" s="35">
        <v>0.66666666666666663</v>
      </c>
      <c r="U9" s="18">
        <v>2</v>
      </c>
      <c r="V9" s="71">
        <f t="shared" si="6"/>
        <v>6</v>
      </c>
      <c r="W9" s="36">
        <f t="shared" si="3"/>
        <v>8</v>
      </c>
    </row>
    <row r="10" spans="1:23" ht="23.25" customHeight="1" x14ac:dyDescent="0.25">
      <c r="A10" s="77"/>
      <c r="B10" s="82" t="str">
        <f>'MCC_maquettes2018-2019'!B10</f>
        <v>M 5-14: Système d'info et bases de données</v>
      </c>
      <c r="C10" s="83" t="str">
        <f>'MCC_maquettes2018-2019'!C10</f>
        <v>BPD5LP14</v>
      </c>
      <c r="D10" s="79" t="s">
        <v>40</v>
      </c>
      <c r="E10" s="79"/>
      <c r="F10" s="75" t="s">
        <v>45</v>
      </c>
      <c r="G10" s="61">
        <v>28</v>
      </c>
      <c r="H10" s="71">
        <f>SUM('MCC_maquettes2018-2019'!I10)</f>
        <v>7.5</v>
      </c>
      <c r="I10" s="62">
        <f>'MCC_maquettes2018-2019'!J10</f>
        <v>10.5</v>
      </c>
      <c r="J10" s="71">
        <f>'MCC_maquettes2018-2019'!K10</f>
        <v>25</v>
      </c>
      <c r="K10" s="72">
        <f t="shared" si="0"/>
        <v>55.083333333333329</v>
      </c>
      <c r="L10" s="17">
        <v>1.5</v>
      </c>
      <c r="M10" s="18">
        <v>1</v>
      </c>
      <c r="N10" s="71">
        <f t="shared" si="4"/>
        <v>7.5</v>
      </c>
      <c r="O10" s="18">
        <f t="shared" si="1"/>
        <v>11.25</v>
      </c>
      <c r="P10" s="18">
        <v>1</v>
      </c>
      <c r="Q10" s="18">
        <v>1</v>
      </c>
      <c r="R10" s="62">
        <f t="shared" si="5"/>
        <v>10.5</v>
      </c>
      <c r="S10" s="18">
        <f t="shared" si="2"/>
        <v>10.5</v>
      </c>
      <c r="T10" s="35">
        <v>0.66666666666666663</v>
      </c>
      <c r="U10" s="18">
        <v>2</v>
      </c>
      <c r="V10" s="71">
        <f t="shared" si="6"/>
        <v>25</v>
      </c>
      <c r="W10" s="36">
        <f t="shared" si="3"/>
        <v>33.333333333333329</v>
      </c>
    </row>
    <row r="11" spans="1:23" ht="23.25" customHeight="1" x14ac:dyDescent="0.3">
      <c r="A11" s="90" t="s">
        <v>34</v>
      </c>
      <c r="B11" s="90" t="s">
        <v>35</v>
      </c>
      <c r="C11" s="131">
        <f>'MCC_maquettes2018-2019'!C11</f>
        <v>0</v>
      </c>
      <c r="D11" s="91">
        <v>4</v>
      </c>
      <c r="E11" s="91">
        <v>20</v>
      </c>
      <c r="F11" s="98"/>
      <c r="G11" s="93"/>
      <c r="H11" s="94"/>
      <c r="I11" s="99"/>
      <c r="J11" s="94"/>
      <c r="K11" s="97"/>
      <c r="L11" s="66"/>
      <c r="M11" s="67"/>
      <c r="N11" s="94"/>
      <c r="O11" s="67"/>
      <c r="P11" s="67"/>
      <c r="Q11" s="67"/>
      <c r="R11" s="99"/>
      <c r="S11" s="67"/>
      <c r="T11" s="68"/>
      <c r="U11" s="67"/>
      <c r="V11" s="94"/>
      <c r="W11" s="70"/>
    </row>
    <row r="12" spans="1:23" ht="23.25" customHeight="1" x14ac:dyDescent="0.25">
      <c r="A12" s="77"/>
      <c r="B12" s="82" t="str">
        <f>'MCC_maquettes2018-2019'!B12</f>
        <v>M 5-22: Qualité</v>
      </c>
      <c r="C12" s="83" t="str">
        <f>'MCC_maquettes2018-2019'!C12</f>
        <v>BPD5LP22</v>
      </c>
      <c r="D12" s="80">
        <v>2</v>
      </c>
      <c r="E12" s="81"/>
      <c r="F12" s="75" t="s">
        <v>44</v>
      </c>
      <c r="G12" s="61">
        <v>28</v>
      </c>
      <c r="H12" s="71">
        <f>SUM('MCC_maquettes2018-2019'!I12)</f>
        <v>7.5</v>
      </c>
      <c r="I12" s="62">
        <f>'MCC_maquettes2018-2019'!J12</f>
        <v>24.5</v>
      </c>
      <c r="J12" s="71">
        <f>'MCC_maquettes2018-2019'!K12</f>
        <v>0</v>
      </c>
      <c r="K12" s="72">
        <f t="shared" si="0"/>
        <v>35.75</v>
      </c>
      <c r="L12" s="17">
        <v>1.5</v>
      </c>
      <c r="M12" s="18">
        <v>1</v>
      </c>
      <c r="N12" s="71">
        <f t="shared" si="4"/>
        <v>7.5</v>
      </c>
      <c r="O12" s="18">
        <f t="shared" si="1"/>
        <v>11.25</v>
      </c>
      <c r="P12" s="18">
        <v>1</v>
      </c>
      <c r="Q12" s="18">
        <v>1</v>
      </c>
      <c r="R12" s="62">
        <f t="shared" si="5"/>
        <v>24.5</v>
      </c>
      <c r="S12" s="18">
        <f t="shared" si="2"/>
        <v>24.5</v>
      </c>
      <c r="T12" s="35">
        <v>0.66666666666666663</v>
      </c>
      <c r="U12" s="18">
        <v>2</v>
      </c>
      <c r="V12" s="71">
        <f t="shared" si="6"/>
        <v>0</v>
      </c>
      <c r="W12" s="36">
        <f t="shared" si="3"/>
        <v>0</v>
      </c>
    </row>
    <row r="13" spans="1:23" ht="23.25" customHeight="1" x14ac:dyDescent="0.25">
      <c r="A13" s="77"/>
      <c r="B13" s="82" t="str">
        <f>'MCC_maquettes2018-2019'!B13</f>
        <v xml:space="preserve">M 5 -23: Organisation - Méthodes - HSE </v>
      </c>
      <c r="C13" s="83" t="str">
        <f>'MCC_maquettes2018-2019'!C13</f>
        <v>BPD5LP23</v>
      </c>
      <c r="D13" s="80">
        <v>3</v>
      </c>
      <c r="E13" s="81"/>
      <c r="F13" s="75" t="s">
        <v>46</v>
      </c>
      <c r="G13" s="61">
        <v>28</v>
      </c>
      <c r="H13" s="71">
        <f>SUM('MCC_maquettes2018-2019'!I13)</f>
        <v>32</v>
      </c>
      <c r="I13" s="62">
        <f>'MCC_maquettes2018-2019'!J13</f>
        <v>42</v>
      </c>
      <c r="J13" s="71">
        <f>'MCC_maquettes2018-2019'!K13</f>
        <v>12</v>
      </c>
      <c r="K13" s="72">
        <f t="shared" si="0"/>
        <v>106</v>
      </c>
      <c r="L13" s="17">
        <v>1.5</v>
      </c>
      <c r="M13" s="18">
        <v>1</v>
      </c>
      <c r="N13" s="71">
        <f t="shared" si="4"/>
        <v>32</v>
      </c>
      <c r="O13" s="18">
        <f t="shared" si="1"/>
        <v>48</v>
      </c>
      <c r="P13" s="18">
        <v>1</v>
      </c>
      <c r="Q13" s="18">
        <v>1</v>
      </c>
      <c r="R13" s="62">
        <f t="shared" si="5"/>
        <v>42</v>
      </c>
      <c r="S13" s="18">
        <f t="shared" si="2"/>
        <v>42</v>
      </c>
      <c r="T13" s="35">
        <v>0.66666666666666663</v>
      </c>
      <c r="U13" s="18">
        <v>2</v>
      </c>
      <c r="V13" s="71">
        <f t="shared" si="6"/>
        <v>12</v>
      </c>
      <c r="W13" s="36">
        <f t="shared" si="3"/>
        <v>16</v>
      </c>
    </row>
    <row r="14" spans="1:23" ht="23.25" customHeight="1" x14ac:dyDescent="0.25">
      <c r="A14" s="77"/>
      <c r="B14" s="82" t="str">
        <f>'MCC_maquettes2018-2019'!B14</f>
        <v>M 5-24: Gestion de Production</v>
      </c>
      <c r="C14" s="83" t="str">
        <f>'MCC_maquettes2018-2019'!C14</f>
        <v>BPD5LP24</v>
      </c>
      <c r="D14" s="80">
        <v>2</v>
      </c>
      <c r="E14" s="81"/>
      <c r="F14" s="75" t="s">
        <v>47</v>
      </c>
      <c r="G14" s="61">
        <v>28</v>
      </c>
      <c r="H14" s="71">
        <f>SUM('MCC_maquettes2018-2019'!I14)</f>
        <v>15.5</v>
      </c>
      <c r="I14" s="62">
        <f>'MCC_maquettes2018-2019'!J14</f>
        <v>39.5</v>
      </c>
      <c r="J14" s="71">
        <f>'MCC_maquettes2018-2019'!K14</f>
        <v>7.5</v>
      </c>
      <c r="K14" s="72">
        <f t="shared" si="0"/>
        <v>72.75</v>
      </c>
      <c r="L14" s="17">
        <v>1.5</v>
      </c>
      <c r="M14" s="18">
        <v>1</v>
      </c>
      <c r="N14" s="71">
        <f t="shared" si="4"/>
        <v>15.5</v>
      </c>
      <c r="O14" s="18">
        <f t="shared" si="1"/>
        <v>23.25</v>
      </c>
      <c r="P14" s="18">
        <v>1</v>
      </c>
      <c r="Q14" s="18">
        <v>1</v>
      </c>
      <c r="R14" s="62">
        <f t="shared" si="5"/>
        <v>39.5</v>
      </c>
      <c r="S14" s="18">
        <f t="shared" si="2"/>
        <v>39.5</v>
      </c>
      <c r="T14" s="35">
        <v>0.66666666666666663</v>
      </c>
      <c r="U14" s="18">
        <v>2</v>
      </c>
      <c r="V14" s="71">
        <f t="shared" si="6"/>
        <v>7.5</v>
      </c>
      <c r="W14" s="36">
        <f t="shared" si="3"/>
        <v>10</v>
      </c>
    </row>
    <row r="15" spans="1:23" ht="23.25" customHeight="1" x14ac:dyDescent="0.25">
      <c r="A15" s="77"/>
      <c r="B15" s="82" t="str">
        <f>'MCC_maquettes2018-2019'!B15</f>
        <v>M 5-25: Analyse et modélisation des flux - Lean</v>
      </c>
      <c r="C15" s="83" t="str">
        <f>'MCC_maquettes2018-2019'!C15</f>
        <v>BPD5LP25</v>
      </c>
      <c r="D15" s="80">
        <v>1</v>
      </c>
      <c r="E15" s="81"/>
      <c r="F15" s="75" t="s">
        <v>48</v>
      </c>
      <c r="G15" s="61">
        <v>28</v>
      </c>
      <c r="H15" s="71">
        <f>SUM('MCC_maquettes2018-2019'!I15)</f>
        <v>6</v>
      </c>
      <c r="I15" s="62">
        <f>'MCC_maquettes2018-2019'!J15</f>
        <v>9</v>
      </c>
      <c r="J15" s="71">
        <f>'MCC_maquettes2018-2019'!K15</f>
        <v>11</v>
      </c>
      <c r="K15" s="72">
        <f t="shared" si="0"/>
        <v>32.666666666666664</v>
      </c>
      <c r="L15" s="17">
        <v>1.5</v>
      </c>
      <c r="M15" s="18">
        <v>1</v>
      </c>
      <c r="N15" s="71">
        <f t="shared" si="4"/>
        <v>6</v>
      </c>
      <c r="O15" s="18">
        <f t="shared" si="1"/>
        <v>9</v>
      </c>
      <c r="P15" s="18">
        <v>1</v>
      </c>
      <c r="Q15" s="18">
        <v>1</v>
      </c>
      <c r="R15" s="62">
        <f t="shared" si="5"/>
        <v>9</v>
      </c>
      <c r="S15" s="18">
        <f t="shared" si="2"/>
        <v>9</v>
      </c>
      <c r="T15" s="35">
        <v>0.66666666666666663</v>
      </c>
      <c r="U15" s="18">
        <v>2</v>
      </c>
      <c r="V15" s="71">
        <f t="shared" si="6"/>
        <v>11</v>
      </c>
      <c r="W15" s="36">
        <f t="shared" si="3"/>
        <v>14.666666666666666</v>
      </c>
    </row>
    <row r="16" spans="1:23" ht="23.25" customHeight="1" x14ac:dyDescent="0.3">
      <c r="A16" s="205" t="s">
        <v>23</v>
      </c>
      <c r="B16" s="206"/>
      <c r="C16" s="206"/>
      <c r="D16" s="206"/>
      <c r="E16" s="206"/>
      <c r="F16" s="206"/>
      <c r="G16" s="206"/>
      <c r="H16" s="206"/>
      <c r="I16" s="206"/>
      <c r="J16" s="207"/>
      <c r="K16" s="72">
        <f>SUM(K6:K15)</f>
        <v>408.75</v>
      </c>
      <c r="L16" s="17"/>
      <c r="M16" s="18"/>
      <c r="N16" s="18"/>
      <c r="O16" s="18"/>
      <c r="P16" s="18"/>
      <c r="Q16" s="18"/>
      <c r="R16" s="18"/>
      <c r="S16" s="18"/>
      <c r="T16" s="35"/>
      <c r="U16" s="19"/>
      <c r="V16" s="19"/>
      <c r="W16" s="36"/>
    </row>
    <row r="17" spans="1:23" ht="23.25" customHeight="1" x14ac:dyDescent="0.3">
      <c r="A17" s="20"/>
      <c r="B17" s="39" t="s">
        <v>21</v>
      </c>
      <c r="C17" s="5"/>
      <c r="D17" s="5"/>
      <c r="E17" s="5"/>
      <c r="F17" s="5"/>
      <c r="G17" s="21"/>
      <c r="H17" s="5"/>
      <c r="I17" s="5"/>
      <c r="J17" s="8"/>
      <c r="K17" s="9"/>
      <c r="L17" s="22"/>
      <c r="M17" s="23"/>
      <c r="N17" s="23"/>
      <c r="O17" s="23"/>
      <c r="P17" s="23"/>
      <c r="Q17" s="23"/>
      <c r="R17" s="23"/>
      <c r="S17" s="23"/>
      <c r="T17" s="12"/>
      <c r="U17" s="12"/>
      <c r="V17" s="12"/>
      <c r="W17" s="12"/>
    </row>
    <row r="18" spans="1:23" ht="23.25" customHeight="1" x14ac:dyDescent="0.3">
      <c r="A18" s="84" t="s">
        <v>49</v>
      </c>
      <c r="B18" s="90" t="s">
        <v>35</v>
      </c>
      <c r="C18" s="131">
        <f>'MCC_maquettes2018-2019'!C18</f>
        <v>0</v>
      </c>
      <c r="D18" s="100">
        <v>1</v>
      </c>
      <c r="E18" s="100">
        <v>6</v>
      </c>
      <c r="F18" s="101"/>
      <c r="G18" s="74"/>
      <c r="H18" s="95"/>
      <c r="I18" s="95"/>
      <c r="J18" s="95"/>
      <c r="K18" s="65"/>
      <c r="L18" s="66"/>
      <c r="M18" s="67"/>
      <c r="N18" s="95"/>
      <c r="O18" s="67"/>
      <c r="P18" s="67"/>
      <c r="Q18" s="67"/>
      <c r="R18" s="95"/>
      <c r="S18" s="67"/>
      <c r="T18" s="68"/>
      <c r="U18" s="67"/>
      <c r="V18" s="95"/>
      <c r="W18" s="70"/>
    </row>
    <row r="19" spans="1:23" ht="23.25" customHeight="1" x14ac:dyDescent="0.25">
      <c r="A19" s="85"/>
      <c r="B19" s="86" t="str">
        <f>'MCC_maquettes2018-2019'!B19</f>
        <v>M 6-31: Management pour l'entreprise</v>
      </c>
      <c r="C19" s="83" t="str">
        <f>'MCC_maquettes2018-2019'!C19</f>
        <v>BPD6LP31</v>
      </c>
      <c r="D19" s="87">
        <v>1</v>
      </c>
      <c r="E19" s="87"/>
      <c r="F19" s="88" t="s">
        <v>59</v>
      </c>
      <c r="G19" s="61">
        <v>28</v>
      </c>
      <c r="H19" s="71">
        <f>SUM('MCC_maquettes2018-2019'!I19)</f>
        <v>6</v>
      </c>
      <c r="I19" s="62">
        <f>'MCC_maquettes2018-2019'!J19</f>
        <v>6</v>
      </c>
      <c r="J19" s="71">
        <f>'MCC_maquettes2018-2019'!K19</f>
        <v>16.5</v>
      </c>
      <c r="K19" s="38">
        <f t="shared" ref="K19:K24" si="7">O19+S19+W19</f>
        <v>37</v>
      </c>
      <c r="L19" s="24">
        <v>1.5</v>
      </c>
      <c r="M19" s="18">
        <v>1</v>
      </c>
      <c r="N19" s="89">
        <f t="shared" ref="N19:N21" si="8">H19</f>
        <v>6</v>
      </c>
      <c r="O19" s="18">
        <f t="shared" ref="O19:O21" si="9">N19*L19</f>
        <v>9</v>
      </c>
      <c r="P19" s="25">
        <v>1</v>
      </c>
      <c r="Q19" s="25">
        <v>1</v>
      </c>
      <c r="R19" s="62">
        <f t="shared" ref="R19:R24" si="10">I19</f>
        <v>6</v>
      </c>
      <c r="S19" s="25">
        <f t="shared" ref="S19:S22" si="11">Q19*R19</f>
        <v>6</v>
      </c>
      <c r="T19" s="35">
        <v>0.66666666666666663</v>
      </c>
      <c r="U19" s="18">
        <v>2</v>
      </c>
      <c r="V19" s="89">
        <f t="shared" ref="V19:V21" si="12">J19</f>
        <v>16.5</v>
      </c>
      <c r="W19" s="36">
        <f t="shared" ref="W19:W21" si="13">(U19*V19)*T19</f>
        <v>22</v>
      </c>
    </row>
    <row r="20" spans="1:23" ht="23.25" customHeight="1" x14ac:dyDescent="0.25">
      <c r="A20" s="85"/>
      <c r="B20" s="86" t="str">
        <f>'MCC_maquettes2018-2019'!B20</f>
        <v>M 6-32: Economie et gestion des entreprises</v>
      </c>
      <c r="C20" s="83" t="str">
        <f>'MCC_maquettes2018-2019'!C20</f>
        <v>BPD6LP32</v>
      </c>
      <c r="D20" s="87">
        <v>1</v>
      </c>
      <c r="E20" s="87"/>
      <c r="F20" s="88" t="s">
        <v>60</v>
      </c>
      <c r="G20" s="61">
        <v>28</v>
      </c>
      <c r="H20" s="71">
        <f>SUM('MCC_maquettes2018-2019'!I20)</f>
        <v>0</v>
      </c>
      <c r="I20" s="62">
        <f>'MCC_maquettes2018-2019'!J20</f>
        <v>16</v>
      </c>
      <c r="J20" s="71">
        <f>'MCC_maquettes2018-2019'!K20</f>
        <v>0</v>
      </c>
      <c r="K20" s="38">
        <f t="shared" si="7"/>
        <v>16</v>
      </c>
      <c r="L20" s="24">
        <v>1.5</v>
      </c>
      <c r="M20" s="18">
        <v>1</v>
      </c>
      <c r="N20" s="89">
        <f t="shared" si="8"/>
        <v>0</v>
      </c>
      <c r="O20" s="18">
        <f t="shared" si="9"/>
        <v>0</v>
      </c>
      <c r="P20" s="25">
        <v>1</v>
      </c>
      <c r="Q20" s="25">
        <v>1</v>
      </c>
      <c r="R20" s="62">
        <f t="shared" si="10"/>
        <v>16</v>
      </c>
      <c r="S20" s="25">
        <f t="shared" si="11"/>
        <v>16</v>
      </c>
      <c r="T20" s="35">
        <v>0.66666666666666663</v>
      </c>
      <c r="U20" s="18"/>
      <c r="V20" s="89">
        <f t="shared" si="12"/>
        <v>0</v>
      </c>
      <c r="W20" s="36">
        <f t="shared" si="13"/>
        <v>0</v>
      </c>
    </row>
    <row r="21" spans="1:23" ht="23.25" customHeight="1" x14ac:dyDescent="0.25">
      <c r="A21" s="85"/>
      <c r="B21" s="86" t="str">
        <f>'MCC_maquettes2018-2019'!B21</f>
        <v>M 6-33:Logistique de Production</v>
      </c>
      <c r="C21" s="83" t="str">
        <f>'MCC_maquettes2018-2019'!C21</f>
        <v>BPD6LP33</v>
      </c>
      <c r="D21" s="87">
        <v>2</v>
      </c>
      <c r="E21" s="87"/>
      <c r="F21" s="88" t="s">
        <v>44</v>
      </c>
      <c r="G21" s="61">
        <v>28</v>
      </c>
      <c r="H21" s="71">
        <f>SUM('MCC_maquettes2018-2019'!I21)</f>
        <v>17.5</v>
      </c>
      <c r="I21" s="62">
        <f>'MCC_maquettes2018-2019'!J21</f>
        <v>31</v>
      </c>
      <c r="J21" s="71">
        <f>'MCC_maquettes2018-2019'!K21</f>
        <v>17.5</v>
      </c>
      <c r="K21" s="38">
        <f t="shared" si="7"/>
        <v>80.583333333333329</v>
      </c>
      <c r="L21" s="24">
        <v>1.5</v>
      </c>
      <c r="M21" s="18">
        <v>1</v>
      </c>
      <c r="N21" s="89">
        <f t="shared" si="8"/>
        <v>17.5</v>
      </c>
      <c r="O21" s="18">
        <f t="shared" si="9"/>
        <v>26.25</v>
      </c>
      <c r="P21" s="25">
        <v>1</v>
      </c>
      <c r="Q21" s="25">
        <v>1</v>
      </c>
      <c r="R21" s="62">
        <f t="shared" si="10"/>
        <v>31</v>
      </c>
      <c r="S21" s="25">
        <f t="shared" si="11"/>
        <v>31</v>
      </c>
      <c r="T21" s="35">
        <v>0.66666666666666663</v>
      </c>
      <c r="U21" s="18">
        <v>2</v>
      </c>
      <c r="V21" s="89">
        <f t="shared" si="12"/>
        <v>17.5</v>
      </c>
      <c r="W21" s="36">
        <f t="shared" si="13"/>
        <v>23.333333333333332</v>
      </c>
    </row>
    <row r="22" spans="1:23" ht="23.25" customHeight="1" x14ac:dyDescent="0.25">
      <c r="A22" s="100" t="s">
        <v>54</v>
      </c>
      <c r="B22" s="102" t="str">
        <f>'MCC_maquettes2018-2019'!B22</f>
        <v>Projet Tutoré</v>
      </c>
      <c r="C22" s="103" t="str">
        <f>'MCC_maquettes2018-2019'!C22</f>
        <v>BPD6LP41</v>
      </c>
      <c r="D22" s="100">
        <v>1</v>
      </c>
      <c r="E22" s="100">
        <v>6</v>
      </c>
      <c r="F22" s="73"/>
      <c r="G22" s="61">
        <v>28</v>
      </c>
      <c r="H22" s="71">
        <f>SUM('MCC_maquettes2018-2019'!I22)</f>
        <v>0</v>
      </c>
      <c r="I22" s="62">
        <v>3</v>
      </c>
      <c r="J22" s="71">
        <f>'MCC_maquettes2018-2019'!K22</f>
        <v>0</v>
      </c>
      <c r="K22" s="38">
        <f t="shared" si="7"/>
        <v>84</v>
      </c>
      <c r="L22" s="66"/>
      <c r="M22" s="67"/>
      <c r="N22" s="67"/>
      <c r="O22" s="67"/>
      <c r="P22" s="25">
        <v>1</v>
      </c>
      <c r="Q22" s="25">
        <v>28</v>
      </c>
      <c r="R22" s="62">
        <f t="shared" si="10"/>
        <v>3</v>
      </c>
      <c r="S22" s="25">
        <f t="shared" si="11"/>
        <v>84</v>
      </c>
      <c r="T22" s="68"/>
      <c r="U22" s="69"/>
      <c r="V22" s="69"/>
      <c r="W22" s="70"/>
    </row>
    <row r="23" spans="1:23" ht="23.25" customHeight="1" x14ac:dyDescent="0.25">
      <c r="A23" s="100" t="s">
        <v>56</v>
      </c>
      <c r="B23" s="100" t="str">
        <f>'MCC_maquettes2018-2019'!B24</f>
        <v>Séquence en entreprise-Stage</v>
      </c>
      <c r="C23" s="103"/>
      <c r="D23" s="100">
        <v>3</v>
      </c>
      <c r="E23" s="100" t="s">
        <v>58</v>
      </c>
      <c r="F23" s="98"/>
      <c r="G23" s="74">
        <v>3</v>
      </c>
      <c r="H23" s="71">
        <f>SUM('MCC_maquettes2018-2019'!I23)</f>
        <v>0</v>
      </c>
      <c r="I23" s="62">
        <v>3</v>
      </c>
      <c r="J23" s="71">
        <f>'MCC_maquettes2018-2019'!K23</f>
        <v>0</v>
      </c>
      <c r="K23" s="38">
        <f t="shared" si="7"/>
        <v>6</v>
      </c>
      <c r="L23" s="66"/>
      <c r="M23" s="67"/>
      <c r="N23" s="94"/>
      <c r="O23" s="67"/>
      <c r="P23" s="25">
        <v>1</v>
      </c>
      <c r="Q23" s="25">
        <v>2</v>
      </c>
      <c r="R23" s="62">
        <f t="shared" si="10"/>
        <v>3</v>
      </c>
      <c r="S23" s="25">
        <f t="shared" ref="S23" si="14">Q23*R23</f>
        <v>6</v>
      </c>
      <c r="T23" s="68"/>
      <c r="U23" s="67"/>
      <c r="V23" s="94"/>
      <c r="W23" s="70"/>
    </row>
    <row r="24" spans="1:23" ht="23.25" customHeight="1" x14ac:dyDescent="0.25">
      <c r="A24" s="100" t="s">
        <v>20</v>
      </c>
      <c r="B24" s="100" t="str">
        <f>'MCC_maquettes2018-2019'!B25</f>
        <v>suivi d'apprentissage</v>
      </c>
      <c r="C24" s="103" t="s">
        <v>20</v>
      </c>
      <c r="D24" s="100" t="s">
        <v>20</v>
      </c>
      <c r="E24" s="100" t="s">
        <v>20</v>
      </c>
      <c r="F24" s="98"/>
      <c r="G24" s="74">
        <v>25</v>
      </c>
      <c r="H24" s="71">
        <f>SUM('MCC_maquettes2018-2019'!I24)</f>
        <v>0</v>
      </c>
      <c r="I24" s="62">
        <v>8</v>
      </c>
      <c r="J24" s="71">
        <f>'MCC_maquettes2018-2019'!K24</f>
        <v>0</v>
      </c>
      <c r="K24" s="38">
        <f t="shared" si="7"/>
        <v>200</v>
      </c>
      <c r="L24" s="66"/>
      <c r="M24" s="67"/>
      <c r="N24" s="94"/>
      <c r="O24" s="67"/>
      <c r="P24" s="25">
        <v>1</v>
      </c>
      <c r="Q24" s="25">
        <v>25</v>
      </c>
      <c r="R24" s="62">
        <f t="shared" si="10"/>
        <v>8</v>
      </c>
      <c r="S24" s="25">
        <f t="shared" ref="S24" si="15">Q24*R24</f>
        <v>200</v>
      </c>
      <c r="T24" s="68"/>
      <c r="U24" s="67"/>
      <c r="V24" s="94"/>
      <c r="W24" s="70"/>
    </row>
    <row r="25" spans="1:23" ht="23.25" customHeight="1" x14ac:dyDescent="0.25">
      <c r="A25" s="16"/>
      <c r="B25" s="187" t="s">
        <v>24</v>
      </c>
      <c r="C25" s="188"/>
      <c r="D25" s="188"/>
      <c r="E25" s="188"/>
      <c r="F25" s="188"/>
      <c r="G25" s="188"/>
      <c r="H25" s="188"/>
      <c r="I25" s="188"/>
      <c r="J25" s="189"/>
      <c r="K25" s="38">
        <f>SUM(K19:K24)</f>
        <v>423.58333333333331</v>
      </c>
      <c r="L25" s="24"/>
      <c r="M25" s="18"/>
      <c r="N25" s="25"/>
      <c r="O25" s="18"/>
      <c r="P25" s="25"/>
      <c r="Q25" s="25"/>
      <c r="R25" s="25"/>
      <c r="S25" s="25"/>
      <c r="T25" s="35"/>
      <c r="U25" s="19"/>
      <c r="V25" s="19"/>
      <c r="W25" s="36"/>
    </row>
    <row r="26" spans="1:23" ht="30.75" customHeight="1" x14ac:dyDescent="0.25">
      <c r="A26" s="26"/>
      <c r="B26" s="27"/>
      <c r="C26" s="28"/>
      <c r="D26" s="28"/>
      <c r="E26" s="37" t="s">
        <v>22</v>
      </c>
      <c r="F26" s="29"/>
      <c r="G26" s="59"/>
      <c r="H26" s="58">
        <f>SUM(H6:H23)</f>
        <v>107</v>
      </c>
      <c r="I26" s="58">
        <f>SUM(I6:I23)</f>
        <v>232.5</v>
      </c>
      <c r="J26" s="58">
        <f>SUM(J6:J23)</f>
        <v>116.5</v>
      </c>
      <c r="K26" s="57"/>
      <c r="L26" s="40"/>
      <c r="M26" s="41"/>
      <c r="N26" s="41"/>
      <c r="O26" s="41"/>
      <c r="P26" s="41"/>
      <c r="Q26" s="41"/>
      <c r="R26" s="41"/>
      <c r="S26" s="41"/>
      <c r="T26" s="42"/>
      <c r="U26" s="42"/>
      <c r="V26" s="42"/>
      <c r="W26" s="42"/>
    </row>
    <row r="27" spans="1:23" ht="30.75" customHeight="1" x14ac:dyDescent="0.25">
      <c r="A27" s="30"/>
      <c r="B27" s="190" t="s">
        <v>27</v>
      </c>
      <c r="C27" s="191"/>
      <c r="D27" s="191"/>
      <c r="E27" s="191"/>
      <c r="F27" s="191"/>
      <c r="G27" s="60" t="s">
        <v>26</v>
      </c>
      <c r="H27" s="76">
        <f>K16+K25</f>
        <v>832.33333333333326</v>
      </c>
      <c r="I27" s="52"/>
      <c r="J27" s="52"/>
      <c r="K27" s="53"/>
      <c r="L27" s="54"/>
      <c r="M27" s="55"/>
      <c r="N27" s="55"/>
      <c r="O27" s="55"/>
      <c r="P27" s="55"/>
      <c r="Q27" s="55"/>
      <c r="R27" s="55"/>
      <c r="S27" s="55"/>
      <c r="T27" s="56"/>
      <c r="U27" s="56"/>
      <c r="V27" s="56"/>
      <c r="W27" s="56"/>
    </row>
    <row r="28" spans="1:23" ht="30.75" customHeight="1" x14ac:dyDescent="0.25">
      <c r="A28" s="31"/>
      <c r="B28" s="192"/>
      <c r="C28" s="193"/>
      <c r="D28" s="193"/>
      <c r="E28" s="193"/>
      <c r="F28" s="193"/>
      <c r="G28" s="60" t="s">
        <v>25</v>
      </c>
      <c r="H28" s="63">
        <f>H27/G7</f>
        <v>29.726190476190474</v>
      </c>
      <c r="I28" s="51"/>
      <c r="J28" s="51"/>
      <c r="K28" s="47"/>
      <c r="L28" s="48"/>
      <c r="M28" s="49"/>
      <c r="N28" s="49"/>
      <c r="O28" s="49"/>
      <c r="P28" s="49"/>
      <c r="Q28" s="49"/>
      <c r="R28" s="49"/>
      <c r="S28" s="49"/>
      <c r="T28" s="50"/>
      <c r="U28" s="50"/>
      <c r="V28" s="50"/>
      <c r="W28" s="50"/>
    </row>
    <row r="29" spans="1:23" x14ac:dyDescent="0.2">
      <c r="I29" s="43"/>
      <c r="J29" s="43"/>
      <c r="K29" s="47"/>
      <c r="L29" s="44"/>
      <c r="M29" s="45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x14ac:dyDescent="0.25">
      <c r="G30" s="1">
        <v>450</v>
      </c>
      <c r="H30" s="1" t="s">
        <v>11</v>
      </c>
      <c r="I30" s="1">
        <f>SUM(H26*100)/450</f>
        <v>23.777777777777779</v>
      </c>
    </row>
    <row r="31" spans="1:23" x14ac:dyDescent="0.25">
      <c r="H31" s="1" t="s">
        <v>12</v>
      </c>
      <c r="I31" s="1">
        <f>SUM(I26*100)/450</f>
        <v>51.666666666666664</v>
      </c>
    </row>
    <row r="32" spans="1:23" x14ac:dyDescent="0.25">
      <c r="H32" s="1" t="s">
        <v>13</v>
      </c>
      <c r="I32" s="1">
        <f>SUM(J26*100)/450</f>
        <v>25.888888888888889</v>
      </c>
    </row>
    <row r="33" spans="9:9" x14ac:dyDescent="0.25">
      <c r="I33" s="1">
        <f>SUM(I30:I32)</f>
        <v>101.33333333333333</v>
      </c>
    </row>
  </sheetData>
  <mergeCells count="30">
    <mergeCell ref="A1:A3"/>
    <mergeCell ref="B1:B3"/>
    <mergeCell ref="C1:C3"/>
    <mergeCell ref="D1:D3"/>
    <mergeCell ref="E1:E3"/>
    <mergeCell ref="V2:V3"/>
    <mergeCell ref="W2:W3"/>
    <mergeCell ref="A16:J16"/>
    <mergeCell ref="M2:M3"/>
    <mergeCell ref="N2:N3"/>
    <mergeCell ref="O2:O3"/>
    <mergeCell ref="P2:P3"/>
    <mergeCell ref="Q2:Q3"/>
    <mergeCell ref="R2:R3"/>
    <mergeCell ref="G1:G3"/>
    <mergeCell ref="H1:K1"/>
    <mergeCell ref="L1:O1"/>
    <mergeCell ref="P1:S1"/>
    <mergeCell ref="T1:W1"/>
    <mergeCell ref="H2:H3"/>
    <mergeCell ref="I2:I3"/>
    <mergeCell ref="B25:J25"/>
    <mergeCell ref="B27:F28"/>
    <mergeCell ref="S2:S3"/>
    <mergeCell ref="T2:T3"/>
    <mergeCell ref="U2:U3"/>
    <mergeCell ref="J2:J3"/>
    <mergeCell ref="K2:K3"/>
    <mergeCell ref="L2:L3"/>
    <mergeCell ref="F1:F3"/>
  </mergeCells>
  <dataValidations count="1">
    <dataValidation type="list" allowBlank="1" showInputMessage="1" showErrorMessage="1" sqref="F18:F21 F6:F15 F23:F24">
      <formula1>sections_CNU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baseColWidth="10" defaultRowHeight="15" x14ac:dyDescent="0.25"/>
  <cols>
    <col min="2" max="2" width="16.85546875" customWidth="1"/>
  </cols>
  <sheetData>
    <row r="1" spans="1:3" x14ac:dyDescent="0.25">
      <c r="A1" t="s">
        <v>74</v>
      </c>
      <c r="B1" t="s">
        <v>75</v>
      </c>
      <c r="C1" t="s">
        <v>76</v>
      </c>
    </row>
    <row r="2" spans="1:3" x14ac:dyDescent="0.25">
      <c r="A2" t="s">
        <v>77</v>
      </c>
      <c r="B2" t="s">
        <v>78</v>
      </c>
      <c r="C2" t="s">
        <v>79</v>
      </c>
    </row>
    <row r="3" spans="1:3" ht="14.45" x14ac:dyDescent="0.3">
      <c r="A3" t="s">
        <v>80</v>
      </c>
      <c r="B3" t="s">
        <v>81</v>
      </c>
    </row>
    <row r="4" spans="1:3" ht="14.45" x14ac:dyDescent="0.3">
      <c r="A4" t="s">
        <v>82</v>
      </c>
      <c r="B4" t="s">
        <v>83</v>
      </c>
    </row>
    <row r="5" spans="1:3" x14ac:dyDescent="0.25">
      <c r="B5" t="s">
        <v>84</v>
      </c>
    </row>
    <row r="6" spans="1:3" ht="14.45" x14ac:dyDescent="0.3">
      <c r="B6" t="s">
        <v>85</v>
      </c>
    </row>
    <row r="7" spans="1:3" x14ac:dyDescent="0.25">
      <c r="B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Rappel régle.-dates conseils</vt:lpstr>
      <vt:lpstr>MCC_maquettes2018-2019</vt:lpstr>
      <vt:lpstr>cout maquette apres MCC</vt:lpstr>
      <vt:lpstr>Liste de valeurs</vt:lpstr>
      <vt:lpstr>mod</vt:lpstr>
      <vt:lpstr>nat</vt:lpstr>
    </vt:vector>
  </TitlesOfParts>
  <Company>Université d'Orléans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vaufrere</dc:creator>
  <cp:lastModifiedBy>Pascale Beduchaud</cp:lastModifiedBy>
  <cp:lastPrinted>2018-06-11T12:21:14Z</cp:lastPrinted>
  <dcterms:created xsi:type="dcterms:W3CDTF">2017-06-21T08:08:47Z</dcterms:created>
  <dcterms:modified xsi:type="dcterms:W3CDTF">2019-10-08T14:19:36Z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