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IRECTION-CFVU\DIRECTION\Secrétariat POLE AVENIR\CFVU\2021\M3C 2021\M3C_intranet\IUT18\"/>
    </mc:Choice>
  </mc:AlternateContent>
  <workbookProtection workbookAlgorithmName="SHA-512" workbookHashValue="b15v5DvSrecsdxVvhdM/dvesIFuNQB1z1FBWFda39yTZY+A57q9sC/La7SQiooJYt3iGcLhf0E7TpBCtuz/Azw==" workbookSaltValue="Vw36/O3tVSLapySNZ50EKg==" workbookSpinCount="100000" lockStructure="1"/>
  <bookViews>
    <workbookView xWindow="0" yWindow="0" windowWidth="28800" windowHeight="13320" activeTab="1"/>
  </bookViews>
  <sheets>
    <sheet name="Rappel régle.-dates conseils" sheetId="5" r:id="rId1"/>
    <sheet name="MCC_maquettes2018-2019" sheetId="2" r:id="rId2"/>
    <sheet name="Coût 2018-2019_aprèsMCC" sheetId="3" state="hidden" r:id="rId3"/>
    <sheet name="Liste de valeurs" sheetId="4" state="hidden" r:id="rId4"/>
  </sheets>
  <externalReferences>
    <externalReference r:id="rId5"/>
    <externalReference r:id="rId6"/>
  </externalReferences>
  <definedNames>
    <definedName name="mod">'Liste de valeurs'!$A$2:$A$4</definedName>
    <definedName name="nat">'Liste de valeurs'!$B$2:$B$7</definedName>
    <definedName name="Nature2">'[1]Liste de valeurs'!$B$2:$B$7</definedName>
    <definedName name="sections_CNU">'[2]valeurs listes déroulantes'!$K$1:$K$46</definedName>
  </definedNames>
  <calcPr calcId="162913"/>
</workbook>
</file>

<file path=xl/calcChain.xml><?xml version="1.0" encoding="utf-8"?>
<calcChain xmlns="http://schemas.openxmlformats.org/spreadsheetml/2006/main">
  <c r="U24" i="3" l="1"/>
  <c r="Q24" i="3"/>
  <c r="L24" i="3"/>
  <c r="K24" i="3"/>
  <c r="J24" i="3"/>
  <c r="C24" i="3"/>
  <c r="B24" i="3"/>
  <c r="U23" i="3"/>
  <c r="Q23" i="3"/>
  <c r="L23" i="3"/>
  <c r="K23" i="3"/>
  <c r="J23" i="3"/>
  <c r="C23" i="3"/>
  <c r="B23" i="3"/>
  <c r="Y22" i="3"/>
  <c r="U22" i="3"/>
  <c r="M22" i="3" s="1"/>
  <c r="Q22" i="3"/>
  <c r="L22" i="3"/>
  <c r="K22" i="3"/>
  <c r="J22" i="3"/>
  <c r="C22" i="3"/>
  <c r="B22" i="3"/>
  <c r="U21" i="3"/>
  <c r="Q21" i="3"/>
  <c r="L21" i="3"/>
  <c r="K21" i="3"/>
  <c r="J21" i="3"/>
  <c r="C21" i="3"/>
  <c r="B21" i="3"/>
  <c r="Y20" i="3"/>
  <c r="M20" i="3" s="1"/>
  <c r="U20" i="3"/>
  <c r="Q20" i="3"/>
  <c r="L20" i="3"/>
  <c r="K20" i="3"/>
  <c r="J20" i="3"/>
  <c r="C20" i="3"/>
  <c r="B20" i="3"/>
  <c r="Y19" i="3"/>
  <c r="U19" i="3"/>
  <c r="Q19" i="3"/>
  <c r="M19" i="3" s="1"/>
  <c r="L19" i="3"/>
  <c r="K19" i="3"/>
  <c r="J19" i="3"/>
  <c r="C19" i="3"/>
  <c r="B19" i="3"/>
  <c r="Y18" i="3"/>
  <c r="U18" i="3"/>
  <c r="Q18" i="3"/>
  <c r="L18" i="3"/>
  <c r="K18" i="3"/>
  <c r="J18" i="3"/>
  <c r="C18" i="3"/>
  <c r="B18" i="3"/>
  <c r="Y17" i="3"/>
  <c r="U17" i="3"/>
  <c r="Q17" i="3"/>
  <c r="M17" i="3" s="1"/>
  <c r="L17" i="3"/>
  <c r="K17" i="3"/>
  <c r="J17" i="3"/>
  <c r="C17" i="3"/>
  <c r="B17" i="3"/>
  <c r="Y16" i="3"/>
  <c r="U16" i="3"/>
  <c r="M16" i="3" s="1"/>
  <c r="Q16" i="3"/>
  <c r="L16" i="3"/>
  <c r="K16" i="3"/>
  <c r="J16" i="3"/>
  <c r="C16" i="3"/>
  <c r="B16" i="3"/>
  <c r="Y15" i="3"/>
  <c r="M15" i="3" s="1"/>
  <c r="U15" i="3"/>
  <c r="Q15" i="3"/>
  <c r="L15" i="3"/>
  <c r="K15" i="3"/>
  <c r="J15" i="3"/>
  <c r="C15" i="3"/>
  <c r="B15" i="3"/>
  <c r="Y14" i="3"/>
  <c r="U14" i="3"/>
  <c r="Q14" i="3"/>
  <c r="M14" i="3" s="1"/>
  <c r="L14" i="3"/>
  <c r="K14" i="3"/>
  <c r="J14" i="3"/>
  <c r="C14" i="3"/>
  <c r="B14" i="3"/>
  <c r="Y13" i="3"/>
  <c r="U13" i="3"/>
  <c r="Q13" i="3"/>
  <c r="M13" i="3" s="1"/>
  <c r="L13" i="3"/>
  <c r="K13" i="3"/>
  <c r="J13" i="3"/>
  <c r="C13" i="3"/>
  <c r="B13" i="3"/>
  <c r="Y12" i="3"/>
  <c r="U12" i="3"/>
  <c r="Q12" i="3"/>
  <c r="M12" i="3" s="1"/>
  <c r="L12" i="3"/>
  <c r="K12" i="3"/>
  <c r="J12" i="3"/>
  <c r="C12" i="3"/>
  <c r="B12" i="3"/>
  <c r="Y11" i="3"/>
  <c r="U11" i="3"/>
  <c r="Q11" i="3"/>
  <c r="M11" i="3"/>
  <c r="L11" i="3"/>
  <c r="K11" i="3"/>
  <c r="J11" i="3"/>
  <c r="C11" i="3"/>
  <c r="B11" i="3"/>
  <c r="U10" i="3"/>
  <c r="L10" i="3"/>
  <c r="K10" i="3"/>
  <c r="J10" i="3"/>
  <c r="I10" i="3"/>
  <c r="Y10" i="3" s="1"/>
  <c r="C10" i="3"/>
  <c r="B10" i="3"/>
  <c r="Y9" i="3"/>
  <c r="U9" i="3"/>
  <c r="Q9" i="3"/>
  <c r="M9" i="3"/>
  <c r="L9" i="3"/>
  <c r="K9" i="3"/>
  <c r="J9" i="3"/>
  <c r="C9" i="3"/>
  <c r="B9" i="3"/>
  <c r="Y8" i="3"/>
  <c r="U8" i="3"/>
  <c r="Q8" i="3"/>
  <c r="M8" i="3" s="1"/>
  <c r="L8" i="3"/>
  <c r="K8" i="3"/>
  <c r="J8" i="3"/>
  <c r="C8" i="3"/>
  <c r="B8" i="3"/>
  <c r="Y7" i="3"/>
  <c r="U7" i="3"/>
  <c r="Q7" i="3"/>
  <c r="L7" i="3"/>
  <c r="K7" i="3"/>
  <c r="J7" i="3"/>
  <c r="C7" i="3"/>
  <c r="B7" i="3"/>
  <c r="Y6" i="3"/>
  <c r="U6" i="3"/>
  <c r="Q6" i="3"/>
  <c r="L6" i="3"/>
  <c r="K6" i="3"/>
  <c r="J6" i="3"/>
  <c r="C6" i="3"/>
  <c r="B6" i="3"/>
  <c r="L10" i="2"/>
  <c r="L26" i="3" l="1"/>
  <c r="M6" i="3"/>
  <c r="M7" i="3"/>
  <c r="M21" i="3"/>
  <c r="Q10" i="3"/>
  <c r="M10" i="3" s="1"/>
  <c r="M25" i="3" s="1"/>
  <c r="J27" i="3" s="1"/>
  <c r="J28" i="3" s="1"/>
  <c r="J26" i="3"/>
  <c r="J30" i="3" s="1"/>
  <c r="M24" i="3"/>
  <c r="M18" i="3"/>
  <c r="M23" i="3"/>
  <c r="K26" i="3"/>
  <c r="J31" i="3" s="1"/>
</calcChain>
</file>

<file path=xl/sharedStrings.xml><?xml version="1.0" encoding="utf-8"?>
<sst xmlns="http://schemas.openxmlformats.org/spreadsheetml/2006/main" count="411" uniqueCount="125">
  <si>
    <t>N°UE</t>
  </si>
  <si>
    <t>Intitulé de l'enseignement</t>
  </si>
  <si>
    <t>COEF</t>
  </si>
  <si>
    <t>ECTS</t>
  </si>
  <si>
    <t>Section 
CNU
Enseignement</t>
  </si>
  <si>
    <t xml:space="preserve">Effectifs attendus parcours </t>
  </si>
  <si>
    <t>Volume horaire</t>
  </si>
  <si>
    <t>Heures CM</t>
  </si>
  <si>
    <t>Heures TD - norme 35/gr</t>
  </si>
  <si>
    <t>Heures TP</t>
  </si>
  <si>
    <t>CM</t>
  </si>
  <si>
    <t>TD</t>
  </si>
  <si>
    <t>TP</t>
  </si>
  <si>
    <t>Total Heq TD</t>
  </si>
  <si>
    <t>Coef eq TD</t>
  </si>
  <si>
    <t>Nbre de groupes</t>
  </si>
  <si>
    <t>Nbres d'heures</t>
  </si>
  <si>
    <t>Charges eq TD</t>
  </si>
  <si>
    <t xml:space="preserve"> </t>
  </si>
  <si>
    <t xml:space="preserve">  Total Heures présentielles Etudiant</t>
  </si>
  <si>
    <t>TOTAL H/E</t>
  </si>
  <si>
    <t>TOTAL Hq TD</t>
  </si>
  <si>
    <t>Total LP</t>
  </si>
  <si>
    <t>Economie du travail</t>
  </si>
  <si>
    <t>Gestion des RH</t>
  </si>
  <si>
    <t>Evaluation masse salariale</t>
  </si>
  <si>
    <t>Méthodologie de projet</t>
  </si>
  <si>
    <t>Droit du travail individuel</t>
  </si>
  <si>
    <t>Droit du travail collectif</t>
  </si>
  <si>
    <t>Droit de la protection sociale</t>
  </si>
  <si>
    <t>Comptabilité approfondie des charges de pers.</t>
  </si>
  <si>
    <t>Révision comptable</t>
  </si>
  <si>
    <t>Paye éléments compl. de rémunération</t>
  </si>
  <si>
    <t>Traitement et déclaration des charges sociales</t>
  </si>
  <si>
    <t>Paye dans le système d'information</t>
  </si>
  <si>
    <t>Progiciel de paye</t>
  </si>
  <si>
    <t>Excel</t>
  </si>
  <si>
    <t>Payes spécifiques</t>
  </si>
  <si>
    <t>Anglais</t>
  </si>
  <si>
    <t>Projet tutoré</t>
  </si>
  <si>
    <t>Période en entreprise</t>
  </si>
  <si>
    <t>3</t>
  </si>
  <si>
    <t>4</t>
  </si>
  <si>
    <t>1</t>
  </si>
  <si>
    <t>2</t>
  </si>
  <si>
    <t>0</t>
  </si>
  <si>
    <t>10</t>
  </si>
  <si>
    <t>9</t>
  </si>
  <si>
    <t>06 : Sciences de gestion</t>
  </si>
  <si>
    <t>01 : Droit privé et sciences criminelles</t>
  </si>
  <si>
    <t>11 : Langues et littératures anglaises et anglo-saxonnes</t>
  </si>
  <si>
    <t>Effectifs global</t>
  </si>
  <si>
    <t>%</t>
  </si>
  <si>
    <t>TOTAL</t>
  </si>
  <si>
    <t>Annualisée</t>
  </si>
  <si>
    <t>suivi apprentissage</t>
  </si>
  <si>
    <t>modalité</t>
  </si>
  <si>
    <t>NATURE</t>
  </si>
  <si>
    <t>Quotité</t>
  </si>
  <si>
    <t>CC</t>
  </si>
  <si>
    <t>écrit</t>
  </si>
  <si>
    <t>(en %)</t>
  </si>
  <si>
    <t>CT</t>
  </si>
  <si>
    <t>oral</t>
  </si>
  <si>
    <t>mixte</t>
  </si>
  <si>
    <t>dossier</t>
  </si>
  <si>
    <t>mémoire</t>
  </si>
  <si>
    <t>rapport de visite</t>
  </si>
  <si>
    <t>écrit et oral</t>
  </si>
  <si>
    <r>
      <t xml:space="preserve">Date de l'examen et avis du conseil de l'UFR 
</t>
    </r>
    <r>
      <rPr>
        <b/>
        <sz val="11"/>
        <color rgb="FFFF0000"/>
        <rFont val="Calibri"/>
        <family val="2"/>
        <scheme val="minor"/>
      </rPr>
      <t>(la saisie de la date conditionne le passage à la CFVU)</t>
    </r>
  </si>
  <si>
    <t xml:space="preserve">Dates de l'examen et avis de la CFVU </t>
  </si>
  <si>
    <t xml:space="preserve">Responsable du parcours </t>
  </si>
  <si>
    <t xml:space="preserve">Statut 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</si>
  <si>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</si>
  <si>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</si>
  <si>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</si>
  <si>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</si>
  <si>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</si>
  <si>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</si>
  <si>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 xml:space="preserve">Code Apogée de l'ELP
</t>
  </si>
  <si>
    <t>Session 1</t>
  </si>
  <si>
    <t>Session de rattrapage</t>
  </si>
  <si>
    <t>RNE</t>
  </si>
  <si>
    <t>RSE</t>
  </si>
  <si>
    <t>quotité (en %)</t>
  </si>
  <si>
    <t>nature</t>
  </si>
  <si>
    <t>durée</t>
  </si>
  <si>
    <t>quotité (%)</t>
  </si>
  <si>
    <t xml:space="preserve">Type de l'enseignement </t>
  </si>
  <si>
    <t>Si UE mutualisée à d'autres mentions ou années de formation, indiquer lesquelles</t>
  </si>
  <si>
    <t>Porteur 
(o/n)</t>
  </si>
  <si>
    <t xml:space="preserve">Intitulé de la mention </t>
  </si>
  <si>
    <t>METIERS DE LA GESTION ET DE LA COMPTABILITE : COMPTABILITE ET PAIE</t>
  </si>
  <si>
    <t>BPD6MP11</t>
  </si>
  <si>
    <t>BPD6MP12</t>
  </si>
  <si>
    <t>BPD6MP13</t>
  </si>
  <si>
    <t>BPD6MP14</t>
  </si>
  <si>
    <t>Droit social CM</t>
  </si>
  <si>
    <t>BPD56MC</t>
  </si>
  <si>
    <t>N</t>
  </si>
  <si>
    <t>LP MGC opt.fiscalité</t>
  </si>
  <si>
    <t>BPD5MP21</t>
  </si>
  <si>
    <t>BPD5MP31</t>
  </si>
  <si>
    <t>BPD5MP41</t>
  </si>
  <si>
    <t>BPD5MP22</t>
  </si>
  <si>
    <t>BPD5MP23</t>
  </si>
  <si>
    <t>BPD5MP24</t>
  </si>
  <si>
    <t>BPD5MP25</t>
  </si>
  <si>
    <t>BPD5MP32</t>
  </si>
  <si>
    <t>BPD5MP33</t>
  </si>
  <si>
    <t>BPD5MP34</t>
  </si>
  <si>
    <t>BPD5MP35</t>
  </si>
  <si>
    <t>BPD5MP36</t>
  </si>
  <si>
    <t>BPD6MP51</t>
  </si>
  <si>
    <t>BPD6MP61</t>
  </si>
  <si>
    <t>2H</t>
  </si>
  <si>
    <t>1H</t>
  </si>
  <si>
    <t>40 min</t>
  </si>
  <si>
    <t>Modules au choix selon inscription de l'étudiant :</t>
  </si>
  <si>
    <t>BPD6MP71</t>
  </si>
  <si>
    <t>2X9</t>
  </si>
  <si>
    <t>8X16</t>
  </si>
  <si>
    <t xml:space="preserve">3X25 </t>
  </si>
  <si>
    <t>Monsieur Philippe DEFFERRE</t>
  </si>
  <si>
    <t>PRAG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</si>
</sst>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General"/>
    <numFmt numFmtId="165" formatCode="#,##0.00&quot; &quot;[$€-40C];[Red]&quot;-&quot;#,##0.00&quot; &quot;[$€-40C]"/>
  </numFmts>
  <fonts count="47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Verdana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0"/>
      <name val="Arial"/>
    </font>
    <font>
      <sz val="10"/>
      <color theme="1"/>
      <name val="Arial1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Verdana"/>
      <family val="2"/>
    </font>
    <font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DE9F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FDEEE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7" fillId="0" borderId="0"/>
    <xf numFmtId="0" fontId="39" fillId="0" borderId="0"/>
    <xf numFmtId="0" fontId="17" fillId="0" borderId="0"/>
    <xf numFmtId="164" fontId="21" fillId="0" borderId="0"/>
    <xf numFmtId="164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/>
    <xf numFmtId="0" fontId="43" fillId="0" borderId="0"/>
    <xf numFmtId="165" fontId="43" fillId="0" borderId="0"/>
  </cellStyleXfs>
  <cellXfs count="190">
    <xf numFmtId="0" fontId="0" fillId="0" borderId="0" xfId="0"/>
    <xf numFmtId="0" fontId="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" fillId="3" borderId="13" xfId="0" applyNumberFormat="1" applyFont="1" applyFill="1" applyBorder="1" applyAlignment="1">
      <alignment horizontal="center" wrapText="1"/>
    </xf>
    <xf numFmtId="0" fontId="1" fillId="3" borderId="13" xfId="0" applyNumberFormat="1" applyFont="1" applyFill="1" applyBorder="1" applyAlignment="1">
      <alignment horizontal="center" wrapText="1"/>
    </xf>
    <xf numFmtId="1" fontId="6" fillId="3" borderId="13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1" fontId="6" fillId="3" borderId="13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 wrapText="1"/>
    </xf>
    <xf numFmtId="1" fontId="6" fillId="3" borderId="9" xfId="0" applyNumberFormat="1" applyFont="1" applyFill="1" applyBorder="1" applyAlignment="1">
      <alignment horizontal="center" wrapText="1"/>
    </xf>
    <xf numFmtId="0" fontId="7" fillId="3" borderId="9" xfId="0" applyNumberFormat="1" applyFont="1" applyFill="1" applyBorder="1" applyAlignment="1">
      <alignment vertical="top" wrapText="1"/>
    </xf>
    <xf numFmtId="0" fontId="8" fillId="3" borderId="9" xfId="0" applyNumberFormat="1" applyFont="1" applyFill="1" applyBorder="1" applyAlignment="1">
      <alignment vertical="top" wrapText="1"/>
    </xf>
    <xf numFmtId="0" fontId="9" fillId="3" borderId="9" xfId="0" applyNumberFormat="1" applyFont="1" applyFill="1" applyBorder="1" applyAlignment="1">
      <alignment vertical="top" wrapText="1"/>
    </xf>
    <xf numFmtId="0" fontId="10" fillId="3" borderId="13" xfId="0" applyNumberFormat="1" applyFont="1" applyFill="1" applyBorder="1" applyAlignment="1">
      <alignment horizontal="center" wrapText="1"/>
    </xf>
    <xf numFmtId="0" fontId="11" fillId="3" borderId="13" xfId="0" applyNumberFormat="1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vertical="top" wrapText="1"/>
    </xf>
    <xf numFmtId="1" fontId="6" fillId="5" borderId="14" xfId="0" applyNumberFormat="1" applyFont="1" applyFill="1" applyBorder="1" applyAlignment="1">
      <alignment horizontal="center" wrapText="1"/>
    </xf>
    <xf numFmtId="1" fontId="1" fillId="6" borderId="13" xfId="0" applyNumberFormat="1" applyFont="1" applyFill="1" applyBorder="1" applyAlignment="1">
      <alignment horizontal="center" wrapText="1"/>
    </xf>
    <xf numFmtId="1" fontId="12" fillId="6" borderId="14" xfId="0" applyNumberFormat="1" applyFont="1" applyFill="1" applyBorder="1" applyAlignment="1"/>
    <xf numFmtId="1" fontId="12" fillId="6" borderId="15" xfId="0" applyNumberFormat="1" applyFont="1" applyFill="1" applyBorder="1" applyAlignment="1"/>
    <xf numFmtId="1" fontId="2" fillId="6" borderId="15" xfId="0" applyNumberFormat="1" applyFont="1" applyFill="1" applyBorder="1" applyAlignment="1"/>
    <xf numFmtId="1" fontId="12" fillId="4" borderId="16" xfId="0" applyNumberFormat="1" applyFont="1" applyFill="1" applyBorder="1" applyAlignment="1"/>
    <xf numFmtId="1" fontId="1" fillId="4" borderId="18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vertical="top" wrapText="1"/>
    </xf>
    <xf numFmtId="12" fontId="9" fillId="0" borderId="9" xfId="0" applyNumberFormat="1" applyFont="1" applyBorder="1" applyAlignment="1">
      <alignment horizontal="center" wrapText="1"/>
    </xf>
    <xf numFmtId="2" fontId="9" fillId="0" borderId="9" xfId="0" applyNumberFormat="1" applyFont="1" applyBorder="1" applyAlignment="1">
      <alignment wrapText="1"/>
    </xf>
    <xf numFmtId="0" fontId="18" fillId="6" borderId="15" xfId="0" applyNumberFormat="1" applyFont="1" applyFill="1" applyBorder="1" applyAlignment="1"/>
    <xf numFmtId="0" fontId="16" fillId="8" borderId="8" xfId="0" applyNumberFormat="1" applyFont="1" applyFill="1" applyBorder="1" applyAlignment="1">
      <alignment horizontal="center" wrapText="1"/>
    </xf>
    <xf numFmtId="0" fontId="17" fillId="8" borderId="8" xfId="0" applyNumberFormat="1" applyFont="1" applyFill="1" applyBorder="1" applyAlignment="1">
      <alignment horizontal="center" wrapText="1"/>
    </xf>
    <xf numFmtId="0" fontId="17" fillId="8" borderId="8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1" fontId="15" fillId="5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/>
    <xf numFmtId="0" fontId="12" fillId="0" borderId="20" xfId="0" applyNumberFormat="1" applyFont="1" applyBorder="1" applyAlignment="1"/>
    <xf numFmtId="1" fontId="15" fillId="5" borderId="20" xfId="0" applyNumberFormat="1" applyFont="1" applyFill="1" applyBorder="1" applyAlignment="1">
      <alignment horizontal="center" wrapText="1"/>
    </xf>
    <xf numFmtId="0" fontId="7" fillId="0" borderId="20" xfId="0" applyNumberFormat="1" applyFont="1" applyBorder="1" applyAlignment="1">
      <alignment horizontal="center" wrapText="1"/>
    </xf>
    <xf numFmtId="0" fontId="9" fillId="0" borderId="20" xfId="0" applyNumberFormat="1" applyFont="1" applyBorder="1" applyAlignment="1">
      <alignment horizontal="center" wrapText="1"/>
    </xf>
    <xf numFmtId="0" fontId="9" fillId="0" borderId="20" xfId="0" applyNumberFormat="1" applyFont="1" applyBorder="1" applyAlignment="1">
      <alignment horizontal="center" vertical="top" wrapText="1"/>
    </xf>
    <xf numFmtId="1" fontId="15" fillId="8" borderId="8" xfId="0" applyNumberFormat="1" applyFont="1" applyFill="1" applyBorder="1" applyAlignment="1">
      <alignment horizontal="center" wrapText="1"/>
    </xf>
    <xf numFmtId="1" fontId="12" fillId="6" borderId="17" xfId="0" applyNumberFormat="1" applyFont="1" applyFill="1" applyBorder="1" applyAlignment="1"/>
    <xf numFmtId="1" fontId="13" fillId="6" borderId="17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/>
    </xf>
    <xf numFmtId="0" fontId="17" fillId="10" borderId="9" xfId="1" applyFont="1" applyFill="1" applyBorder="1" applyAlignment="1" applyProtection="1">
      <alignment horizontal="center" wrapText="1"/>
    </xf>
    <xf numFmtId="0" fontId="0" fillId="0" borderId="9" xfId="0" applyBorder="1"/>
    <xf numFmtId="2" fontId="14" fillId="7" borderId="9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justify" vertical="top" wrapText="1"/>
    </xf>
    <xf numFmtId="0" fontId="17" fillId="10" borderId="22" xfId="1" applyFont="1" applyFill="1" applyBorder="1" applyAlignment="1" applyProtection="1">
      <alignment horizontal="center" wrapText="1"/>
    </xf>
    <xf numFmtId="0" fontId="17" fillId="10" borderId="23" xfId="1" applyFont="1" applyFill="1" applyBorder="1" applyAlignment="1" applyProtection="1">
      <alignment horizontal="center" wrapText="1"/>
    </xf>
    <xf numFmtId="0" fontId="21" fillId="10" borderId="23" xfId="1" applyFont="1" applyFill="1" applyBorder="1" applyAlignment="1" applyProtection="1">
      <alignment horizontal="center" wrapText="1"/>
    </xf>
    <xf numFmtId="2" fontId="15" fillId="5" borderId="9" xfId="0" applyNumberFormat="1" applyFont="1" applyFill="1" applyBorder="1" applyAlignment="1">
      <alignment horizontal="center" wrapText="1"/>
    </xf>
    <xf numFmtId="49" fontId="19" fillId="10" borderId="23" xfId="1" applyNumberFormat="1" applyFont="1" applyFill="1" applyBorder="1" applyAlignment="1" applyProtection="1">
      <alignment horizontal="center" wrapText="1"/>
    </xf>
    <xf numFmtId="2" fontId="22" fillId="0" borderId="9" xfId="0" applyNumberFormat="1" applyFont="1" applyBorder="1" applyAlignment="1"/>
    <xf numFmtId="0" fontId="17" fillId="0" borderId="9" xfId="0" applyFont="1" applyBorder="1" applyAlignment="1">
      <alignment vertical="top" wrapText="1"/>
    </xf>
    <xf numFmtId="49" fontId="17" fillId="10" borderId="9" xfId="1" applyNumberFormat="1" applyFont="1" applyFill="1" applyBorder="1" applyAlignment="1" applyProtection="1">
      <alignment horizont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0" fillId="5" borderId="24" xfId="0" applyFont="1" applyFill="1" applyBorder="1" applyAlignment="1"/>
    <xf numFmtId="0" fontId="20" fillId="5" borderId="24" xfId="0" applyFont="1" applyFill="1" applyBorder="1" applyAlignment="1">
      <alignment horizontal="center"/>
    </xf>
    <xf numFmtId="0" fontId="17" fillId="10" borderId="24" xfId="1" applyFont="1" applyFill="1" applyBorder="1" applyAlignment="1" applyProtection="1">
      <alignment horizontal="center" wrapText="1"/>
    </xf>
    <xf numFmtId="2" fontId="9" fillId="0" borderId="9" xfId="0" applyNumberFormat="1" applyFont="1" applyBorder="1" applyAlignment="1">
      <alignment horizontal="center" wrapText="1"/>
    </xf>
    <xf numFmtId="2" fontId="20" fillId="5" borderId="24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23" fillId="9" borderId="9" xfId="1" applyFont="1" applyFill="1" applyBorder="1" applyAlignment="1" applyProtection="1">
      <alignment horizontal="center" wrapText="1"/>
    </xf>
    <xf numFmtId="0" fontId="24" fillId="0" borderId="22" xfId="0" applyFont="1" applyBorder="1" applyAlignment="1">
      <alignment wrapText="1"/>
    </xf>
    <xf numFmtId="0" fontId="0" fillId="11" borderId="22" xfId="0" applyFill="1" applyBorder="1"/>
    <xf numFmtId="0" fontId="24" fillId="0" borderId="0" xfId="0" applyFont="1"/>
    <xf numFmtId="0" fontId="24" fillId="0" borderId="22" xfId="0" applyFont="1" applyBorder="1"/>
    <xf numFmtId="0" fontId="24" fillId="0" borderId="0" xfId="0" applyFont="1" applyBorder="1"/>
    <xf numFmtId="0" fontId="0" fillId="5" borderId="0" xfId="0" applyFill="1" applyBorder="1"/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24" fillId="0" borderId="29" xfId="0" applyFont="1" applyBorder="1" applyAlignment="1">
      <alignment vertical="center"/>
    </xf>
    <xf numFmtId="15" fontId="0" fillId="11" borderId="22" xfId="0" applyNumberFormat="1" applyFill="1" applyBorder="1"/>
    <xf numFmtId="0" fontId="38" fillId="13" borderId="22" xfId="0" applyFont="1" applyFill="1" applyBorder="1" applyAlignment="1">
      <alignment horizontal="center" vertical="center"/>
    </xf>
    <xf numFmtId="0" fontId="38" fillId="14" borderId="22" xfId="0" applyFont="1" applyFill="1" applyBorder="1" applyAlignment="1">
      <alignment horizontal="center" vertical="center"/>
    </xf>
    <xf numFmtId="0" fontId="38" fillId="15" borderId="22" xfId="0" applyFont="1" applyFill="1" applyBorder="1" applyAlignment="1">
      <alignment horizontal="center" vertical="center"/>
    </xf>
    <xf numFmtId="0" fontId="44" fillId="12" borderId="3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Alignment="1">
      <alignment vertical="top" wrapText="1"/>
    </xf>
    <xf numFmtId="1" fontId="44" fillId="12" borderId="7" xfId="0" applyNumberFormat="1" applyFont="1" applyFill="1" applyBorder="1" applyAlignment="1">
      <alignment horizontal="center" vertical="center" wrapText="1"/>
    </xf>
    <xf numFmtId="1" fontId="44" fillId="12" borderId="10" xfId="0" applyNumberFormat="1" applyFont="1" applyFill="1" applyBorder="1" applyAlignment="1">
      <alignment horizontal="center" vertical="center" wrapText="1"/>
    </xf>
    <xf numFmtId="1" fontId="21" fillId="16" borderId="28" xfId="0" applyNumberFormat="1" applyFont="1" applyFill="1" applyBorder="1" applyAlignment="1">
      <alignment horizontal="center" wrapText="1"/>
    </xf>
    <xf numFmtId="1" fontId="44" fillId="16" borderId="28" xfId="0" applyNumberFormat="1" applyFont="1" applyFill="1" applyBorder="1" applyAlignment="1">
      <alignment horizontal="center" wrapText="1"/>
    </xf>
    <xf numFmtId="1" fontId="21" fillId="16" borderId="2" xfId="0" applyNumberFormat="1" applyFont="1" applyFill="1" applyBorder="1" applyAlignment="1">
      <alignment horizontal="center" wrapText="1"/>
    </xf>
    <xf numFmtId="0" fontId="0" fillId="0" borderId="9" xfId="0" applyFont="1" applyBorder="1"/>
    <xf numFmtId="0" fontId="21" fillId="0" borderId="9" xfId="0" applyFont="1" applyFill="1" applyBorder="1" applyAlignment="1">
      <alignment horizontal="justify" vertical="top" wrapText="1"/>
    </xf>
    <xf numFmtId="0" fontId="21" fillId="0" borderId="9" xfId="0" applyFont="1" applyBorder="1" applyAlignment="1">
      <alignment wrapText="1"/>
    </xf>
    <xf numFmtId="0" fontId="21" fillId="0" borderId="9" xfId="0" applyFont="1" applyBorder="1" applyAlignment="1">
      <alignment vertical="top" wrapText="1"/>
    </xf>
    <xf numFmtId="0" fontId="21" fillId="10" borderId="9" xfId="1" applyNumberFormat="1" applyFont="1" applyFill="1" applyBorder="1" applyAlignment="1" applyProtection="1">
      <alignment horizontal="center" wrapText="1"/>
    </xf>
    <xf numFmtId="49" fontId="46" fillId="10" borderId="23" xfId="1" applyNumberFormat="1" applyFont="1" applyFill="1" applyBorder="1" applyAlignment="1" applyProtection="1">
      <alignment horizontal="center" wrapText="1"/>
    </xf>
    <xf numFmtId="0" fontId="0" fillId="5" borderId="9" xfId="0" applyFont="1" applyFill="1" applyBorder="1" applyAlignment="1">
      <alignment horizontal="center"/>
    </xf>
    <xf numFmtId="0" fontId="0" fillId="5" borderId="24" xfId="0" applyFont="1" applyFill="1" applyBorder="1" applyAlignment="1"/>
    <xf numFmtId="0" fontId="21" fillId="10" borderId="24" xfId="1" applyFont="1" applyFill="1" applyBorder="1" applyAlignment="1" applyProtection="1">
      <alignment horizontal="center" wrapText="1"/>
    </xf>
    <xf numFmtId="0" fontId="21" fillId="10" borderId="9" xfId="1" applyFont="1" applyFill="1" applyBorder="1" applyAlignment="1" applyProtection="1">
      <alignment horizontal="center" wrapText="1"/>
    </xf>
    <xf numFmtId="1" fontId="21" fillId="5" borderId="14" xfId="0" applyNumberFormat="1" applyFont="1" applyFill="1" applyBorder="1" applyAlignment="1">
      <alignment horizontal="center" wrapText="1"/>
    </xf>
    <xf numFmtId="9" fontId="45" fillId="13" borderId="29" xfId="0" applyNumberFormat="1" applyFont="1" applyFill="1" applyBorder="1" applyAlignment="1">
      <alignment horizontal="center" vertical="top" wrapText="1"/>
    </xf>
    <xf numFmtId="0" fontId="45" fillId="13" borderId="29" xfId="0" applyNumberFormat="1" applyFont="1" applyFill="1" applyBorder="1" applyAlignment="1">
      <alignment horizontal="center" vertical="top" wrapText="1"/>
    </xf>
    <xf numFmtId="9" fontId="45" fillId="14" borderId="29" xfId="0" applyNumberFormat="1" applyFont="1" applyFill="1" applyBorder="1" applyAlignment="1">
      <alignment horizontal="center" vertical="top" wrapText="1"/>
    </xf>
    <xf numFmtId="0" fontId="45" fillId="14" borderId="29" xfId="0" applyNumberFormat="1" applyFont="1" applyFill="1" applyBorder="1" applyAlignment="1">
      <alignment horizontal="center" vertical="top" wrapText="1"/>
    </xf>
    <xf numFmtId="0" fontId="45" fillId="14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29" xfId="0" applyFont="1" applyBorder="1"/>
    <xf numFmtId="0" fontId="21" fillId="10" borderId="29" xfId="1" applyNumberFormat="1" applyFont="1" applyFill="1" applyBorder="1" applyAlignment="1" applyProtection="1">
      <alignment horizontal="center" wrapText="1"/>
    </xf>
    <xf numFmtId="0" fontId="0" fillId="5" borderId="29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2" fontId="0" fillId="5" borderId="24" xfId="0" applyNumberFormat="1" applyFont="1" applyFill="1" applyBorder="1" applyAlignment="1">
      <alignment horizontal="center"/>
    </xf>
    <xf numFmtId="0" fontId="21" fillId="10" borderId="29" xfId="1" applyFont="1" applyFill="1" applyBorder="1" applyAlignment="1" applyProtection="1">
      <alignment horizontal="center" wrapText="1"/>
    </xf>
    <xf numFmtId="1" fontId="21" fillId="5" borderId="0" xfId="0" applyNumberFormat="1" applyFont="1" applyFill="1" applyBorder="1" applyAlignment="1">
      <alignment horizontal="center" wrapText="1"/>
    </xf>
    <xf numFmtId="0" fontId="45" fillId="0" borderId="29" xfId="0" applyNumberFormat="1" applyFont="1" applyBorder="1" applyAlignment="1">
      <alignment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10" borderId="9" xfId="1" applyFont="1" applyFill="1" applyBorder="1" applyAlignment="1" applyProtection="1">
      <alignment horizontal="left" wrapText="1"/>
    </xf>
    <xf numFmtId="0" fontId="21" fillId="0" borderId="9" xfId="1" applyFont="1" applyFill="1" applyBorder="1" applyAlignment="1" applyProtection="1">
      <alignment horizontal="left" wrapText="1"/>
    </xf>
    <xf numFmtId="0" fontId="21" fillId="0" borderId="9" xfId="0" applyFont="1" applyFill="1" applyBorder="1" applyAlignment="1">
      <alignment horizontal="left" vertical="top" wrapText="1" indent="1"/>
    </xf>
    <xf numFmtId="0" fontId="21" fillId="10" borderId="29" xfId="1" applyFont="1" applyFill="1" applyBorder="1" applyAlignment="1" applyProtection="1">
      <alignment horizontal="left" wrapText="1"/>
    </xf>
    <xf numFmtId="0" fontId="21" fillId="5" borderId="9" xfId="1" applyFont="1" applyFill="1" applyBorder="1" applyAlignment="1" applyProtection="1">
      <alignment horizontal="left" wrapText="1"/>
    </xf>
    <xf numFmtId="0" fontId="21" fillId="5" borderId="29" xfId="1" applyFont="1" applyFill="1" applyBorder="1" applyAlignment="1" applyProtection="1">
      <alignment horizontal="left" wrapText="1"/>
    </xf>
    <xf numFmtId="0" fontId="21" fillId="5" borderId="9" xfId="0" applyFont="1" applyFill="1" applyBorder="1" applyAlignment="1">
      <alignment vertical="top" wrapText="1"/>
    </xf>
    <xf numFmtId="0" fontId="21" fillId="5" borderId="9" xfId="1" applyNumberFormat="1" applyFont="1" applyFill="1" applyBorder="1" applyAlignment="1" applyProtection="1">
      <alignment horizontal="center" wrapText="1"/>
    </xf>
    <xf numFmtId="49" fontId="46" fillId="5" borderId="23" xfId="1" applyNumberFormat="1" applyFont="1" applyFill="1" applyBorder="1" applyAlignment="1" applyProtection="1">
      <alignment horizontal="center" wrapText="1"/>
    </xf>
    <xf numFmtId="0" fontId="21" fillId="5" borderId="23" xfId="1" applyFont="1" applyFill="1" applyBorder="1" applyAlignment="1" applyProtection="1">
      <alignment horizontal="center" wrapText="1"/>
    </xf>
    <xf numFmtId="0" fontId="21" fillId="5" borderId="22" xfId="1" applyFont="1" applyFill="1" applyBorder="1" applyAlignment="1" applyProtection="1">
      <alignment horizontal="center" wrapText="1"/>
    </xf>
    <xf numFmtId="0" fontId="45" fillId="13" borderId="29" xfId="0" applyNumberFormat="1" applyFont="1" applyFill="1" applyBorder="1" applyAlignment="1">
      <alignment horizontal="center" vertical="center" wrapText="1"/>
    </xf>
    <xf numFmtId="9" fontId="45" fillId="17" borderId="29" xfId="0" applyNumberFormat="1" applyFont="1" applyFill="1" applyBorder="1" applyAlignment="1">
      <alignment vertical="top" wrapText="1"/>
    </xf>
    <xf numFmtId="0" fontId="45" fillId="17" borderId="29" xfId="0" applyNumberFormat="1" applyFont="1" applyFill="1" applyBorder="1" applyAlignment="1">
      <alignment vertical="top" wrapText="1"/>
    </xf>
    <xf numFmtId="0" fontId="21" fillId="17" borderId="29" xfId="2" applyFont="1" applyFill="1" applyBorder="1" applyAlignment="1">
      <alignment horizontal="center" vertical="center" textRotation="90" wrapText="1"/>
    </xf>
    <xf numFmtId="0" fontId="45" fillId="17" borderId="29" xfId="0" applyNumberFormat="1" applyFont="1" applyFill="1" applyBorder="1" applyAlignment="1">
      <alignment horizontal="center" vertical="top" wrapText="1"/>
    </xf>
    <xf numFmtId="0" fontId="21" fillId="5" borderId="29" xfId="0" applyFont="1" applyFill="1" applyBorder="1" applyAlignment="1">
      <alignment vertical="top" wrapText="1"/>
    </xf>
    <xf numFmtId="0" fontId="21" fillId="5" borderId="29" xfId="1" applyNumberFormat="1" applyFont="1" applyFill="1" applyBorder="1" applyAlignment="1" applyProtection="1">
      <alignment horizontal="center" wrapText="1"/>
    </xf>
    <xf numFmtId="49" fontId="46" fillId="5" borderId="30" xfId="1" applyNumberFormat="1" applyFont="1" applyFill="1" applyBorder="1" applyAlignment="1" applyProtection="1">
      <alignment horizontal="center" wrapText="1"/>
    </xf>
    <xf numFmtId="0" fontId="21" fillId="5" borderId="24" xfId="1" applyFont="1" applyFill="1" applyBorder="1" applyAlignment="1" applyProtection="1">
      <alignment horizontal="center" wrapText="1"/>
    </xf>
    <xf numFmtId="0" fontId="21" fillId="5" borderId="29" xfId="1" applyFont="1" applyFill="1" applyBorder="1" applyAlignment="1" applyProtection="1">
      <alignment horizontal="center" wrapText="1"/>
    </xf>
    <xf numFmtId="0" fontId="21" fillId="5" borderId="9" xfId="1" applyFont="1" applyFill="1" applyBorder="1" applyAlignment="1" applyProtection="1">
      <alignment horizontal="center" wrapText="1"/>
    </xf>
    <xf numFmtId="9" fontId="45" fillId="13" borderId="29" xfId="0" applyNumberFormat="1" applyFont="1" applyFill="1" applyBorder="1" applyAlignment="1">
      <alignment vertical="top" wrapText="1"/>
    </xf>
    <xf numFmtId="0" fontId="45" fillId="13" borderId="29" xfId="0" applyNumberFormat="1" applyFont="1" applyFill="1" applyBorder="1" applyAlignment="1">
      <alignment vertical="top" wrapText="1"/>
    </xf>
    <xf numFmtId="0" fontId="45" fillId="0" borderId="0" xfId="0" applyNumberFormat="1" applyFont="1" applyAlignment="1">
      <alignment horizontal="center" vertical="top" wrapText="1"/>
    </xf>
    <xf numFmtId="0" fontId="21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vertical="top" wrapText="1"/>
    </xf>
    <xf numFmtId="0" fontId="21" fillId="0" borderId="29" xfId="0" applyFont="1" applyFill="1" applyBorder="1" applyAlignment="1">
      <alignment horizontal="justify" vertical="top" wrapText="1"/>
    </xf>
    <xf numFmtId="0" fontId="21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 vertical="top" wrapText="1"/>
    </xf>
    <xf numFmtId="0" fontId="44" fillId="12" borderId="1" xfId="0" applyNumberFormat="1" applyFont="1" applyFill="1" applyBorder="1" applyAlignment="1">
      <alignment horizontal="center" vertical="center" wrapText="1"/>
    </xf>
    <xf numFmtId="1" fontId="44" fillId="12" borderId="7" xfId="0" applyNumberFormat="1" applyFont="1" applyFill="1" applyBorder="1" applyAlignment="1">
      <alignment horizontal="center" vertical="center" wrapText="1"/>
    </xf>
    <xf numFmtId="1" fontId="44" fillId="12" borderId="10" xfId="0" applyNumberFormat="1" applyFont="1" applyFill="1" applyBorder="1" applyAlignment="1">
      <alignment horizontal="center" vertical="center" wrapText="1"/>
    </xf>
    <xf numFmtId="0" fontId="37" fillId="12" borderId="25" xfId="0" applyNumberFormat="1" applyFont="1" applyFill="1" applyBorder="1" applyAlignment="1">
      <alignment horizontal="center" vertical="center"/>
    </xf>
    <xf numFmtId="0" fontId="37" fillId="12" borderId="26" xfId="0" applyNumberFormat="1" applyFont="1" applyFill="1" applyBorder="1" applyAlignment="1">
      <alignment horizontal="center" vertical="center"/>
    </xf>
    <xf numFmtId="0" fontId="37" fillId="12" borderId="27" xfId="0" applyNumberFormat="1" applyFont="1" applyFill="1" applyBorder="1" applyAlignment="1">
      <alignment horizontal="center" vertical="center"/>
    </xf>
    <xf numFmtId="0" fontId="38" fillId="13" borderId="22" xfId="0" applyFont="1" applyFill="1" applyBorder="1" applyAlignment="1">
      <alignment horizontal="center" vertical="center"/>
    </xf>
    <xf numFmtId="0" fontId="38" fillId="14" borderId="22" xfId="0" applyFont="1" applyFill="1" applyBorder="1" applyAlignment="1">
      <alignment horizontal="center" vertical="center"/>
    </xf>
    <xf numFmtId="0" fontId="38" fillId="15" borderId="22" xfId="0" applyFont="1" applyFill="1" applyBorder="1" applyAlignment="1">
      <alignment horizontal="center" vertical="center"/>
    </xf>
    <xf numFmtId="0" fontId="37" fillId="12" borderId="3" xfId="0" applyNumberFormat="1" applyFont="1" applyFill="1" applyBorder="1" applyAlignment="1">
      <alignment horizontal="center" vertical="center"/>
    </xf>
    <xf numFmtId="1" fontId="37" fillId="12" borderId="0" xfId="0" applyNumberFormat="1" applyFont="1" applyFill="1" applyBorder="1" applyAlignment="1">
      <alignment horizontal="center" vertical="center"/>
    </xf>
    <xf numFmtId="0" fontId="44" fillId="12" borderId="2" xfId="0" applyNumberFormat="1" applyFont="1" applyFill="1" applyBorder="1" applyAlignment="1">
      <alignment horizontal="center" vertical="center" wrapText="1"/>
    </xf>
    <xf numFmtId="1" fontId="44" fillId="12" borderId="11" xfId="0" applyNumberFormat="1" applyFont="1" applyFill="1" applyBorder="1" applyAlignment="1">
      <alignment horizontal="center" vertical="center" wrapText="1"/>
    </xf>
    <xf numFmtId="0" fontId="14" fillId="7" borderId="2" xfId="0" applyNumberFormat="1" applyFont="1" applyFill="1" applyBorder="1" applyAlignment="1">
      <alignment horizontal="right" vertical="center" wrapText="1"/>
    </xf>
    <xf numFmtId="1" fontId="14" fillId="7" borderId="17" xfId="0" applyNumberFormat="1" applyFont="1" applyFill="1" applyBorder="1" applyAlignment="1">
      <alignment horizontal="right" vertical="center" wrapText="1"/>
    </xf>
    <xf numFmtId="1" fontId="14" fillId="7" borderId="11" xfId="0" applyNumberFormat="1" applyFont="1" applyFill="1" applyBorder="1" applyAlignment="1">
      <alignment horizontal="right" vertical="center" wrapText="1"/>
    </xf>
    <xf numFmtId="1" fontId="14" fillId="7" borderId="19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</cellXfs>
  <cellStyles count="11">
    <cellStyle name="Excel Built-in Normal" xfId="3"/>
    <cellStyle name="Excel Built-in Normal 1" xfId="4"/>
    <cellStyle name="Excel Built-in Normal 2" xfId="5"/>
    <cellStyle name="Heading" xfId="6"/>
    <cellStyle name="Heading1" xfId="7"/>
    <cellStyle name="Normal" xfId="0" builtinId="0"/>
    <cellStyle name="Normal 2" xfId="1"/>
    <cellStyle name="Normal 2 2" xfId="8"/>
    <cellStyle name="Normal 3" xfId="2"/>
    <cellStyle name="Result" xfId="9"/>
    <cellStyle name="Result2" xfId="10"/>
  </cellStyles>
  <dxfs count="0"/>
  <tableStyles count="0" defaultTableStyle="TableStyleMedium2" defaultPivotStyle="PivotStyleLight16"/>
  <colors>
    <mruColors>
      <color rgb="FFCCFFCC"/>
      <color rgb="FFCC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ON-CFVU/DIRECTION/Secr&#233;tariat%20POLE%20AVENIR/MODALITES%20DE%20CONTROLE%20DES%20CONNAISSANCES/MCC%202018-2019/LP%20-%20DEG/MCC%202018-2019_LP%20Assurance,%20Banque,%20Finance_version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on%20de%20la%20formation%20intiale/Contrat%202018-2022-%20retour%20composantes/Licence%20professionnelle/Droit,%20Economie,%20Gestion/IUT%2018/Intervention%20sociale/descriptif_de%20la%20formation_LP_intervention%20soci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8-2019"/>
      <sheetName val="cout maquette apres MCC"/>
      <sheetName val="Liste de valeurs"/>
    </sheetNames>
    <sheetDataSet>
      <sheetData sheetId="0"/>
      <sheetData sheetId="1"/>
      <sheetData sheetId="2"/>
      <sheetData sheetId="3">
        <row r="2">
          <cell r="B2" t="str">
            <v>écrit</v>
          </cell>
        </row>
        <row r="3">
          <cell r="B3" t="str">
            <v>oral</v>
          </cell>
        </row>
        <row r="4"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_aide à la saisie"/>
      <sheetName val="Description"/>
      <sheetName val="Equipe pédagogique"/>
      <sheetName val="Exemples"/>
      <sheetName val="valeurs listes déroulantes"/>
    </sheetNames>
    <sheetDataSet>
      <sheetData sheetId="0"/>
      <sheetData sheetId="1"/>
      <sheetData sheetId="2"/>
      <sheetData sheetId="3"/>
      <sheetData sheetId="4">
        <row r="1">
          <cell r="K1" t="str">
            <v>01 : Droit privé et sciences criminelles</v>
          </cell>
        </row>
        <row r="2">
          <cell r="K2" t="str">
            <v>02 : Droit public</v>
          </cell>
        </row>
        <row r="3">
          <cell r="K3" t="str">
            <v>03 : Histoire du droit et des institutions</v>
          </cell>
        </row>
        <row r="4">
          <cell r="K4" t="str">
            <v>05 : Sciences économiques</v>
          </cell>
        </row>
        <row r="5">
          <cell r="K5" t="str">
            <v>06 : Sciences de gestion</v>
          </cell>
        </row>
        <row r="6">
          <cell r="K6" t="str">
            <v>07 : Sciences du langage : linguistique et phonétique générales</v>
          </cell>
        </row>
        <row r="7">
          <cell r="K7" t="str">
            <v>08 : Langue et littérature anciennes</v>
          </cell>
        </row>
        <row r="8">
          <cell r="K8" t="str">
            <v>09 : Langue et littérature françaises</v>
          </cell>
        </row>
        <row r="9">
          <cell r="K9" t="str">
            <v>10 : Littératures comparées</v>
          </cell>
        </row>
        <row r="10">
          <cell r="K10" t="str">
            <v>11 : Langues et littératures anglaises et anglo-saxonnes</v>
          </cell>
        </row>
        <row r="11">
          <cell r="K11" t="str">
            <v>12 : Langues et littératures germaniques et scandinaves</v>
          </cell>
        </row>
        <row r="12">
          <cell r="K12" t="str">
            <v>14 : Langues et littératures romanes : espagnol, italien, portugais…</v>
          </cell>
        </row>
        <row r="13">
          <cell r="K13" t="str">
            <v>15 : Langues et littératures arables, chinoises, japonaises, hébraïques…</v>
          </cell>
        </row>
        <row r="14">
          <cell r="K14" t="str">
            <v>16 : Psychologie, psychologie clinique, psychologie sociale</v>
          </cell>
        </row>
        <row r="15">
          <cell r="K15" t="str">
            <v>17 :Philosophie</v>
          </cell>
        </row>
        <row r="16">
          <cell r="K16" t="str">
            <v>18 : Architecture, arts appliqués, arts plastiques, arts du spectacle….</v>
          </cell>
        </row>
        <row r="17">
          <cell r="K17" t="str">
            <v>19 : Sociologie, démographie</v>
          </cell>
        </row>
        <row r="18">
          <cell r="K18" t="str">
            <v>20 : Ethnologie, préhistoire, anthropologie biologique</v>
          </cell>
        </row>
        <row r="19">
          <cell r="K19" t="str">
            <v>21 : Histoire , civilisations, archéologie et art des mondes anciens et médiévaux</v>
          </cell>
        </row>
        <row r="20">
          <cell r="K20" t="str">
            <v>22 : Histoire , civilisations : histoire des mondes modernes, histoire du monde contemporain</v>
          </cell>
        </row>
        <row r="21">
          <cell r="K21" t="str">
            <v>23 : Géographie physique, humaine, économique et régionale</v>
          </cell>
        </row>
        <row r="22">
          <cell r="K22" t="str">
            <v>25 : Mathématiques</v>
          </cell>
        </row>
        <row r="23">
          <cell r="K23" t="str">
            <v>27 : Informatique</v>
          </cell>
        </row>
        <row r="24">
          <cell r="K24" t="str">
            <v>28 : Milieux denses et matériaux</v>
          </cell>
        </row>
        <row r="25">
          <cell r="K25" t="str">
            <v>30 : Milieux dilués et optique</v>
          </cell>
        </row>
        <row r="26">
          <cell r="K26" t="str">
            <v>31 : Chimie théorique, physique et analytique</v>
          </cell>
        </row>
        <row r="27">
          <cell r="K27" t="str">
            <v>32 : Chimie organique, minérale, industrielle</v>
          </cell>
        </row>
        <row r="28">
          <cell r="K28" t="str">
            <v>33 : Chimie des matériaux</v>
          </cell>
        </row>
        <row r="29">
          <cell r="K29" t="str">
            <v>34 : Astronomie, astrophysique</v>
          </cell>
        </row>
        <row r="30">
          <cell r="K30" t="str">
            <v>35 : Structure et évolution de la terre et des autres planètes</v>
          </cell>
        </row>
        <row r="31">
          <cell r="K31" t="str">
            <v>36 : Terre solide : géodynamique des enveloppes supérieures, paléobiosphère</v>
          </cell>
        </row>
        <row r="32">
          <cell r="K32" t="str">
            <v>37 : Météorologie, océanographie physique de l'environnement</v>
          </cell>
        </row>
        <row r="33">
          <cell r="K33" t="str">
            <v>60 : Mécanique, génie mécanique, génie civil</v>
          </cell>
        </row>
        <row r="34">
          <cell r="K34" t="str">
            <v>61 : Génie informatique, automatique et traitement du signal</v>
          </cell>
        </row>
        <row r="35">
          <cell r="K35" t="str">
            <v>62 : Energétique, génie des procédés</v>
          </cell>
        </row>
        <row r="36">
          <cell r="K36" t="str">
            <v>63 : Génie électrique, électronique, photonique et systèmes</v>
          </cell>
        </row>
        <row r="37">
          <cell r="K37" t="str">
            <v>64 : Biochimie et biologie moléculaire</v>
          </cell>
        </row>
        <row r="38">
          <cell r="K38" t="str">
            <v>65 : Biologie cellulaire</v>
          </cell>
        </row>
        <row r="39">
          <cell r="K39" t="str">
            <v>66 : Physiologie</v>
          </cell>
        </row>
        <row r="40">
          <cell r="K40" t="str">
            <v>67 :Biologie des populations et écologie</v>
          </cell>
        </row>
        <row r="41">
          <cell r="K41" t="str">
            <v>68 : Biologie des organismes</v>
          </cell>
        </row>
        <row r="42">
          <cell r="K42" t="str">
            <v>69 : Neurosciences</v>
          </cell>
        </row>
        <row r="43">
          <cell r="K43" t="str">
            <v>70 : Sciences de l'éducation</v>
          </cell>
        </row>
        <row r="44">
          <cell r="K44" t="str">
            <v>71 : Sciences de l'information et de la communication</v>
          </cell>
        </row>
        <row r="45">
          <cell r="K45" t="str">
            <v>72 : Epistémologie, histoire des sciences et des techniques</v>
          </cell>
        </row>
        <row r="46">
          <cell r="K46" t="str">
            <v>74 : Sciences et techniques des activités physiques et sportives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30" sqref="A30"/>
    </sheetView>
  </sheetViews>
  <sheetFormatPr baseColWidth="10" defaultRowHeight="15"/>
  <cols>
    <col min="1" max="1" width="50.7109375" customWidth="1"/>
    <col min="2" max="2" width="66" bestFit="1" customWidth="1"/>
  </cols>
  <sheetData>
    <row r="1" spans="1:4" ht="28.5" customHeight="1">
      <c r="A1" s="87" t="s">
        <v>91</v>
      </c>
      <c r="B1" s="87" t="s">
        <v>92</v>
      </c>
      <c r="C1" s="87"/>
      <c r="D1" s="87"/>
    </row>
    <row r="2" spans="1:4" ht="30">
      <c r="A2" s="76" t="s">
        <v>69</v>
      </c>
      <c r="B2" s="88"/>
    </row>
    <row r="3" spans="1:4">
      <c r="A3" s="78"/>
    </row>
    <row r="4" spans="1:4">
      <c r="A4" s="79" t="s">
        <v>70</v>
      </c>
      <c r="B4" s="88">
        <v>44382</v>
      </c>
    </row>
    <row r="5" spans="1:4">
      <c r="A5" s="78"/>
    </row>
    <row r="6" spans="1:4">
      <c r="A6" s="79" t="s">
        <v>71</v>
      </c>
      <c r="B6" s="77" t="s">
        <v>123</v>
      </c>
    </row>
    <row r="7" spans="1:4">
      <c r="A7" s="79" t="s">
        <v>72</v>
      </c>
      <c r="B7" s="77" t="s">
        <v>124</v>
      </c>
    </row>
    <row r="8" spans="1:4">
      <c r="A8" s="80"/>
      <c r="B8" s="81"/>
    </row>
    <row r="9" spans="1:4">
      <c r="A9" s="78" t="s">
        <v>73</v>
      </c>
    </row>
    <row r="10" spans="1:4" ht="30">
      <c r="A10" s="82" t="s">
        <v>74</v>
      </c>
    </row>
    <row r="12" spans="1:4" ht="180">
      <c r="A12" s="83" t="s">
        <v>75</v>
      </c>
      <c r="B12" s="83"/>
    </row>
    <row r="13" spans="1:4" ht="60">
      <c r="A13" s="84" t="s">
        <v>76</v>
      </c>
    </row>
    <row r="14" spans="1:4" ht="60">
      <c r="A14" s="85" t="s">
        <v>77</v>
      </c>
    </row>
    <row r="15" spans="1:4">
      <c r="A15" s="86"/>
    </row>
    <row r="16" spans="1:4" ht="60">
      <c r="A16" s="86" t="s">
        <v>78</v>
      </c>
    </row>
    <row r="17" spans="1:1">
      <c r="A17" s="86"/>
    </row>
    <row r="18" spans="1:1">
      <c r="A18" s="86"/>
    </row>
    <row r="19" spans="1:1">
      <c r="A19" s="86"/>
    </row>
    <row r="20" spans="1:1">
      <c r="A20" s="86"/>
    </row>
    <row r="21" spans="1:1">
      <c r="A21" s="86"/>
    </row>
    <row r="22" spans="1:1">
      <c r="A22" s="86"/>
    </row>
    <row r="24" spans="1:1">
      <c r="A24" s="8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26"/>
  <sheetViews>
    <sheetView tabSelected="1" topLeftCell="S1" zoomScale="80" zoomScaleNormal="80" workbookViewId="0">
      <selection activeCell="AB16" sqref="AB16"/>
    </sheetView>
  </sheetViews>
  <sheetFormatPr baseColWidth="10" defaultColWidth="11.5703125" defaultRowHeight="15"/>
  <cols>
    <col min="1" max="1" width="11.5703125" style="93" customWidth="1"/>
    <col min="2" max="2" width="49.28515625" style="93" customWidth="1"/>
    <col min="3" max="3" width="11.5703125" style="93" customWidth="1"/>
    <col min="4" max="4" width="27.7109375" style="93" customWidth="1"/>
    <col min="5" max="5" width="20.140625" style="93" customWidth="1"/>
    <col min="6" max="7" width="8.5703125" style="93" customWidth="1"/>
    <col min="8" max="8" width="8.140625" style="93" customWidth="1"/>
    <col min="9" max="9" width="15" style="93" customWidth="1"/>
    <col min="10" max="14" width="11.5703125" style="93" customWidth="1"/>
    <col min="15" max="15" width="12.85546875" style="93" customWidth="1"/>
    <col min="16" max="16" width="12.42578125" style="93" customWidth="1"/>
    <col min="17" max="18" width="11.5703125" style="93" customWidth="1"/>
    <col min="19" max="19" width="11.5703125" style="148" customWidth="1"/>
    <col min="20" max="22" width="11.5703125" style="93" customWidth="1"/>
    <col min="23" max="23" width="11.5703125" style="148" customWidth="1"/>
    <col min="24" max="24" width="12" style="93" customWidth="1"/>
    <col min="25" max="26" width="11.5703125" style="93" customWidth="1"/>
    <col min="27" max="27" width="11.5703125" style="148" customWidth="1"/>
    <col min="28" max="30" width="11.5703125" style="93" customWidth="1"/>
    <col min="31" max="31" width="11.5703125" style="148" customWidth="1"/>
    <col min="32" max="220" width="11.5703125" style="93" customWidth="1"/>
    <col min="221" max="16384" width="11.5703125" style="2"/>
  </cols>
  <sheetData>
    <row r="1" spans="1:31" ht="51" customHeight="1">
      <c r="A1" s="154" t="s">
        <v>0</v>
      </c>
      <c r="B1" s="154" t="s">
        <v>1</v>
      </c>
      <c r="C1" s="154" t="s">
        <v>79</v>
      </c>
      <c r="D1" s="154" t="s">
        <v>88</v>
      </c>
      <c r="E1" s="154" t="s">
        <v>89</v>
      </c>
      <c r="F1" s="154" t="s">
        <v>90</v>
      </c>
      <c r="G1" s="154" t="s">
        <v>2</v>
      </c>
      <c r="H1" s="154" t="s">
        <v>3</v>
      </c>
      <c r="I1" s="154" t="s">
        <v>4</v>
      </c>
      <c r="J1" s="154" t="s">
        <v>5</v>
      </c>
      <c r="K1" s="92"/>
      <c r="L1" s="92"/>
      <c r="M1" s="163" t="s">
        <v>6</v>
      </c>
      <c r="N1" s="164"/>
      <c r="O1" s="164"/>
      <c r="P1" s="157" t="s">
        <v>80</v>
      </c>
      <c r="Q1" s="158"/>
      <c r="R1" s="158"/>
      <c r="S1" s="158"/>
      <c r="T1" s="158"/>
      <c r="U1" s="158"/>
      <c r="V1" s="158"/>
      <c r="W1" s="159"/>
      <c r="X1" s="157" t="s">
        <v>81</v>
      </c>
      <c r="Y1" s="158"/>
      <c r="Z1" s="158"/>
      <c r="AA1" s="158"/>
      <c r="AB1" s="158"/>
      <c r="AC1" s="158"/>
      <c r="AD1" s="158"/>
      <c r="AE1" s="159"/>
    </row>
    <row r="2" spans="1:31" ht="51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94" t="s">
        <v>51</v>
      </c>
      <c r="L2" s="94" t="s">
        <v>52</v>
      </c>
      <c r="M2" s="154" t="s">
        <v>10</v>
      </c>
      <c r="N2" s="154" t="s">
        <v>11</v>
      </c>
      <c r="O2" s="165" t="s">
        <v>12</v>
      </c>
      <c r="P2" s="160" t="s">
        <v>82</v>
      </c>
      <c r="Q2" s="160"/>
      <c r="R2" s="160"/>
      <c r="S2" s="160"/>
      <c r="T2" s="161" t="s">
        <v>83</v>
      </c>
      <c r="U2" s="161"/>
      <c r="V2" s="161"/>
      <c r="W2" s="161"/>
      <c r="X2" s="162" t="s">
        <v>82</v>
      </c>
      <c r="Y2" s="162"/>
      <c r="Z2" s="162"/>
      <c r="AA2" s="162"/>
      <c r="AB2" s="161" t="s">
        <v>83</v>
      </c>
      <c r="AC2" s="161"/>
      <c r="AD2" s="161"/>
      <c r="AE2" s="161"/>
    </row>
    <row r="3" spans="1:31" ht="34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95"/>
      <c r="L3" s="95"/>
      <c r="M3" s="156"/>
      <c r="N3" s="156"/>
      <c r="O3" s="166"/>
      <c r="P3" s="89" t="s">
        <v>84</v>
      </c>
      <c r="Q3" s="89" t="s">
        <v>56</v>
      </c>
      <c r="R3" s="89" t="s">
        <v>85</v>
      </c>
      <c r="S3" s="89" t="s">
        <v>86</v>
      </c>
      <c r="T3" s="90" t="s">
        <v>87</v>
      </c>
      <c r="U3" s="90" t="s">
        <v>56</v>
      </c>
      <c r="V3" s="90" t="s">
        <v>85</v>
      </c>
      <c r="W3" s="90" t="s">
        <v>86</v>
      </c>
      <c r="X3" s="91" t="s">
        <v>84</v>
      </c>
      <c r="Y3" s="91" t="s">
        <v>56</v>
      </c>
      <c r="Z3" s="91" t="s">
        <v>85</v>
      </c>
      <c r="AA3" s="91" t="s">
        <v>86</v>
      </c>
      <c r="AB3" s="90" t="s">
        <v>87</v>
      </c>
      <c r="AC3" s="90" t="s">
        <v>56</v>
      </c>
      <c r="AD3" s="90" t="s">
        <v>85</v>
      </c>
      <c r="AE3" s="90" t="s">
        <v>86</v>
      </c>
    </row>
    <row r="4" spans="1:31" ht="17.100000000000001" customHeight="1">
      <c r="A4" s="96"/>
      <c r="B4" s="97" t="s">
        <v>54</v>
      </c>
      <c r="C4" s="96" t="s">
        <v>18</v>
      </c>
      <c r="D4" s="96"/>
      <c r="E4" s="96"/>
      <c r="F4" s="96"/>
      <c r="G4" s="96"/>
      <c r="H4" s="96"/>
      <c r="I4" s="96" t="s">
        <v>18</v>
      </c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</row>
    <row r="5" spans="1:31" ht="16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8"/>
      <c r="AA5" s="96"/>
      <c r="AB5" s="96"/>
      <c r="AC5" s="96"/>
      <c r="AD5" s="98"/>
      <c r="AE5" s="96"/>
    </row>
    <row r="6" spans="1:31" ht="30" customHeight="1">
      <c r="A6" s="99">
        <v>1</v>
      </c>
      <c r="B6" s="100" t="s">
        <v>23</v>
      </c>
      <c r="C6" s="101" t="s">
        <v>93</v>
      </c>
      <c r="D6" s="102"/>
      <c r="E6" s="102"/>
      <c r="F6" s="102"/>
      <c r="G6" s="103">
        <v>3</v>
      </c>
      <c r="H6" s="103">
        <v>3</v>
      </c>
      <c r="I6" s="104" t="s">
        <v>48</v>
      </c>
      <c r="J6" s="105">
        <v>25</v>
      </c>
      <c r="K6" s="106"/>
      <c r="L6" s="106"/>
      <c r="M6" s="107">
        <v>12</v>
      </c>
      <c r="N6" s="108">
        <v>28</v>
      </c>
      <c r="O6" s="109"/>
      <c r="P6" s="110">
        <v>1</v>
      </c>
      <c r="Q6" s="111" t="s">
        <v>59</v>
      </c>
      <c r="R6" s="111" t="s">
        <v>68</v>
      </c>
      <c r="S6" s="111" t="s">
        <v>115</v>
      </c>
      <c r="T6" s="112">
        <v>1</v>
      </c>
      <c r="U6" s="113" t="s">
        <v>59</v>
      </c>
      <c r="V6" s="113" t="s">
        <v>68</v>
      </c>
      <c r="W6" s="113" t="s">
        <v>115</v>
      </c>
      <c r="X6" s="110">
        <v>1</v>
      </c>
      <c r="Y6" s="111" t="s">
        <v>62</v>
      </c>
      <c r="Z6" s="110" t="s">
        <v>60</v>
      </c>
      <c r="AA6" s="111" t="s">
        <v>115</v>
      </c>
      <c r="AB6" s="112">
        <v>1</v>
      </c>
      <c r="AC6" s="113" t="s">
        <v>62</v>
      </c>
      <c r="AD6" s="114" t="s">
        <v>60</v>
      </c>
      <c r="AE6" s="113" t="s">
        <v>115</v>
      </c>
    </row>
    <row r="7" spans="1:31" ht="30" customHeight="1">
      <c r="A7" s="99">
        <v>1</v>
      </c>
      <c r="B7" s="100" t="s">
        <v>24</v>
      </c>
      <c r="C7" s="101" t="s">
        <v>94</v>
      </c>
      <c r="D7" s="102"/>
      <c r="E7" s="102"/>
      <c r="F7" s="102"/>
      <c r="G7" s="103">
        <v>3</v>
      </c>
      <c r="H7" s="103">
        <v>3</v>
      </c>
      <c r="I7" s="104" t="s">
        <v>48</v>
      </c>
      <c r="J7" s="105">
        <v>25</v>
      </c>
      <c r="K7" s="106"/>
      <c r="L7" s="106"/>
      <c r="M7" s="107">
        <v>7</v>
      </c>
      <c r="N7" s="108">
        <v>33</v>
      </c>
      <c r="O7" s="109"/>
      <c r="P7" s="110">
        <v>1</v>
      </c>
      <c r="Q7" s="111" t="s">
        <v>59</v>
      </c>
      <c r="R7" s="111" t="s">
        <v>68</v>
      </c>
      <c r="S7" s="111" t="s">
        <v>115</v>
      </c>
      <c r="T7" s="112">
        <v>1</v>
      </c>
      <c r="U7" s="113" t="s">
        <v>59</v>
      </c>
      <c r="V7" s="113" t="s">
        <v>68</v>
      </c>
      <c r="W7" s="113" t="s">
        <v>115</v>
      </c>
      <c r="X7" s="110">
        <v>1</v>
      </c>
      <c r="Y7" s="111" t="s">
        <v>62</v>
      </c>
      <c r="Z7" s="110" t="s">
        <v>60</v>
      </c>
      <c r="AA7" s="111" t="s">
        <v>115</v>
      </c>
      <c r="AB7" s="112">
        <v>1</v>
      </c>
      <c r="AC7" s="113" t="s">
        <v>62</v>
      </c>
      <c r="AD7" s="113" t="s">
        <v>60</v>
      </c>
      <c r="AE7" s="113" t="s">
        <v>115</v>
      </c>
    </row>
    <row r="8" spans="1:31" ht="30" customHeight="1">
      <c r="A8" s="99">
        <v>1</v>
      </c>
      <c r="B8" s="100" t="s">
        <v>25</v>
      </c>
      <c r="C8" s="101" t="s">
        <v>95</v>
      </c>
      <c r="D8" s="102"/>
      <c r="E8" s="102"/>
      <c r="F8" s="102"/>
      <c r="G8" s="103">
        <v>4</v>
      </c>
      <c r="H8" s="103">
        <v>4</v>
      </c>
      <c r="I8" s="104" t="s">
        <v>48</v>
      </c>
      <c r="J8" s="105">
        <v>25</v>
      </c>
      <c r="K8" s="106"/>
      <c r="L8" s="106"/>
      <c r="M8" s="107">
        <v>9</v>
      </c>
      <c r="N8" s="108">
        <v>21</v>
      </c>
      <c r="O8" s="109"/>
      <c r="P8" s="110">
        <v>1</v>
      </c>
      <c r="Q8" s="111" t="s">
        <v>59</v>
      </c>
      <c r="R8" s="111" t="s">
        <v>60</v>
      </c>
      <c r="S8" s="111" t="s">
        <v>115</v>
      </c>
      <c r="T8" s="112">
        <v>1</v>
      </c>
      <c r="U8" s="113" t="s">
        <v>59</v>
      </c>
      <c r="V8" s="113" t="s">
        <v>60</v>
      </c>
      <c r="W8" s="113" t="s">
        <v>115</v>
      </c>
      <c r="X8" s="110">
        <v>1</v>
      </c>
      <c r="Y8" s="111" t="s">
        <v>62</v>
      </c>
      <c r="Z8" s="110" t="s">
        <v>60</v>
      </c>
      <c r="AA8" s="111" t="s">
        <v>115</v>
      </c>
      <c r="AB8" s="112">
        <v>1</v>
      </c>
      <c r="AC8" s="113" t="s">
        <v>62</v>
      </c>
      <c r="AD8" s="113" t="s">
        <v>60</v>
      </c>
      <c r="AE8" s="113" t="s">
        <v>115</v>
      </c>
    </row>
    <row r="9" spans="1:31" ht="30" customHeight="1">
      <c r="A9" s="99">
        <v>1</v>
      </c>
      <c r="B9" s="100" t="s">
        <v>26</v>
      </c>
      <c r="C9" s="149" t="s">
        <v>96</v>
      </c>
      <c r="D9" s="150"/>
      <c r="E9" s="150"/>
      <c r="F9" s="150"/>
      <c r="G9" s="103">
        <v>1</v>
      </c>
      <c r="H9" s="103">
        <v>1</v>
      </c>
      <c r="I9" s="104" t="s">
        <v>48</v>
      </c>
      <c r="J9" s="105">
        <v>25</v>
      </c>
      <c r="K9" s="106"/>
      <c r="L9" s="106"/>
      <c r="M9" s="107">
        <v>2</v>
      </c>
      <c r="N9" s="108">
        <v>23</v>
      </c>
      <c r="O9" s="109"/>
      <c r="P9" s="110">
        <v>1</v>
      </c>
      <c r="Q9" s="111" t="s">
        <v>59</v>
      </c>
      <c r="R9" s="111" t="s">
        <v>68</v>
      </c>
      <c r="S9" s="111" t="s">
        <v>116</v>
      </c>
      <c r="T9" s="112">
        <v>1</v>
      </c>
      <c r="U9" s="113" t="s">
        <v>59</v>
      </c>
      <c r="V9" s="113" t="s">
        <v>68</v>
      </c>
      <c r="W9" s="113" t="s">
        <v>116</v>
      </c>
      <c r="X9" s="110">
        <v>1</v>
      </c>
      <c r="Y9" s="111" t="s">
        <v>62</v>
      </c>
      <c r="Z9" s="110" t="s">
        <v>60</v>
      </c>
      <c r="AA9" s="111" t="s">
        <v>116</v>
      </c>
      <c r="AB9" s="112">
        <v>1</v>
      </c>
      <c r="AC9" s="113" t="s">
        <v>62</v>
      </c>
      <c r="AD9" s="113" t="s">
        <v>60</v>
      </c>
      <c r="AE9" s="113" t="s">
        <v>116</v>
      </c>
    </row>
    <row r="10" spans="1:31" ht="30" customHeight="1">
      <c r="A10" s="115">
        <v>2</v>
      </c>
      <c r="B10" s="151" t="s">
        <v>97</v>
      </c>
      <c r="C10" s="152" t="s">
        <v>98</v>
      </c>
      <c r="D10" s="153"/>
      <c r="E10" s="153" t="s">
        <v>100</v>
      </c>
      <c r="F10" s="153" t="s">
        <v>99</v>
      </c>
      <c r="G10" s="116">
        <v>0</v>
      </c>
      <c r="H10" s="116">
        <v>0</v>
      </c>
      <c r="I10" s="104" t="s">
        <v>49</v>
      </c>
      <c r="J10" s="117">
        <v>25</v>
      </c>
      <c r="K10" s="118">
        <v>50</v>
      </c>
      <c r="L10" s="119">
        <f>(J11/K10)*100</f>
        <v>50</v>
      </c>
      <c r="M10" s="107">
        <v>18</v>
      </c>
      <c r="N10" s="120"/>
      <c r="O10" s="121"/>
      <c r="P10" s="111"/>
      <c r="Q10" s="111"/>
      <c r="R10" s="111"/>
      <c r="S10" s="111"/>
      <c r="T10" s="113"/>
      <c r="U10" s="113"/>
      <c r="V10" s="113"/>
      <c r="W10" s="113"/>
      <c r="X10" s="111"/>
      <c r="Y10" s="111"/>
      <c r="Z10" s="110"/>
      <c r="AA10" s="111"/>
      <c r="AB10" s="113"/>
      <c r="AC10" s="113"/>
      <c r="AD10" s="113"/>
      <c r="AE10" s="113"/>
    </row>
    <row r="11" spans="1:31" ht="30" customHeight="1">
      <c r="A11" s="99">
        <v>2</v>
      </c>
      <c r="B11" s="123" t="s">
        <v>27</v>
      </c>
      <c r="C11" s="149" t="s">
        <v>101</v>
      </c>
      <c r="D11" s="150"/>
      <c r="E11" s="150"/>
      <c r="F11" s="150"/>
      <c r="G11" s="103">
        <v>4</v>
      </c>
      <c r="H11" s="103">
        <v>4</v>
      </c>
      <c r="I11" s="104" t="s">
        <v>49</v>
      </c>
      <c r="J11" s="105">
        <v>25</v>
      </c>
      <c r="K11" s="122"/>
      <c r="L11" s="122"/>
      <c r="M11" s="107"/>
      <c r="N11" s="108">
        <v>20</v>
      </c>
      <c r="O11" s="61"/>
      <c r="P11" s="110">
        <v>1</v>
      </c>
      <c r="Q11" s="111" t="s">
        <v>59</v>
      </c>
      <c r="R11" s="111" t="s">
        <v>60</v>
      </c>
      <c r="S11" s="111" t="s">
        <v>115</v>
      </c>
      <c r="T11" s="112">
        <v>1</v>
      </c>
      <c r="U11" s="113" t="s">
        <v>59</v>
      </c>
      <c r="V11" s="113" t="s">
        <v>60</v>
      </c>
      <c r="W11" s="113" t="s">
        <v>115</v>
      </c>
      <c r="X11" s="110">
        <v>1</v>
      </c>
      <c r="Y11" s="111" t="s">
        <v>62</v>
      </c>
      <c r="Z11" s="110" t="s">
        <v>60</v>
      </c>
      <c r="AA11" s="111" t="s">
        <v>115</v>
      </c>
      <c r="AB11" s="112">
        <v>1</v>
      </c>
      <c r="AC11" s="113" t="s">
        <v>62</v>
      </c>
      <c r="AD11" s="113" t="s">
        <v>60</v>
      </c>
      <c r="AE11" s="113" t="s">
        <v>115</v>
      </c>
    </row>
    <row r="12" spans="1:31" ht="30" customHeight="1">
      <c r="A12" s="99">
        <v>2</v>
      </c>
      <c r="B12" s="123" t="s">
        <v>28</v>
      </c>
      <c r="C12" s="149" t="s">
        <v>104</v>
      </c>
      <c r="D12" s="150"/>
      <c r="E12" s="150"/>
      <c r="F12" s="150"/>
      <c r="G12" s="103">
        <v>3</v>
      </c>
      <c r="H12" s="103">
        <v>3</v>
      </c>
      <c r="I12" s="104" t="s">
        <v>49</v>
      </c>
      <c r="J12" s="105">
        <v>25</v>
      </c>
      <c r="K12" s="106"/>
      <c r="L12" s="106"/>
      <c r="M12" s="107">
        <v>6</v>
      </c>
      <c r="N12" s="108">
        <v>17</v>
      </c>
      <c r="O12" s="61"/>
      <c r="P12" s="110">
        <v>1</v>
      </c>
      <c r="Q12" s="111" t="s">
        <v>59</v>
      </c>
      <c r="R12" s="111" t="s">
        <v>60</v>
      </c>
      <c r="S12" s="111" t="s">
        <v>115</v>
      </c>
      <c r="T12" s="112">
        <v>1</v>
      </c>
      <c r="U12" s="113" t="s">
        <v>59</v>
      </c>
      <c r="V12" s="113" t="s">
        <v>60</v>
      </c>
      <c r="W12" s="113" t="s">
        <v>115</v>
      </c>
      <c r="X12" s="110">
        <v>1</v>
      </c>
      <c r="Y12" s="111" t="s">
        <v>62</v>
      </c>
      <c r="Z12" s="110" t="s">
        <v>60</v>
      </c>
      <c r="AA12" s="111" t="s">
        <v>115</v>
      </c>
      <c r="AB12" s="112">
        <v>1</v>
      </c>
      <c r="AC12" s="113" t="s">
        <v>62</v>
      </c>
      <c r="AD12" s="113" t="s">
        <v>60</v>
      </c>
      <c r="AE12" s="113" t="s">
        <v>115</v>
      </c>
    </row>
    <row r="13" spans="1:31" ht="30" customHeight="1">
      <c r="A13" s="99">
        <v>2</v>
      </c>
      <c r="B13" s="100" t="s">
        <v>29</v>
      </c>
      <c r="C13" s="149" t="s">
        <v>105</v>
      </c>
      <c r="D13" s="150"/>
      <c r="E13" s="150"/>
      <c r="F13" s="150"/>
      <c r="G13" s="103">
        <v>3</v>
      </c>
      <c r="H13" s="103">
        <v>3</v>
      </c>
      <c r="I13" s="104" t="s">
        <v>49</v>
      </c>
      <c r="J13" s="105">
        <v>25</v>
      </c>
      <c r="K13" s="106"/>
      <c r="L13" s="106"/>
      <c r="M13" s="107">
        <v>9</v>
      </c>
      <c r="N13" s="108">
        <v>21</v>
      </c>
      <c r="O13" s="61"/>
      <c r="P13" s="110">
        <v>1</v>
      </c>
      <c r="Q13" s="111" t="s">
        <v>59</v>
      </c>
      <c r="R13" s="111" t="s">
        <v>68</v>
      </c>
      <c r="S13" s="111" t="s">
        <v>115</v>
      </c>
      <c r="T13" s="112">
        <v>1</v>
      </c>
      <c r="U13" s="113" t="s">
        <v>59</v>
      </c>
      <c r="V13" s="113" t="s">
        <v>68</v>
      </c>
      <c r="W13" s="113" t="s">
        <v>115</v>
      </c>
      <c r="X13" s="110">
        <v>1</v>
      </c>
      <c r="Y13" s="111" t="s">
        <v>62</v>
      </c>
      <c r="Z13" s="110" t="s">
        <v>60</v>
      </c>
      <c r="AA13" s="111" t="s">
        <v>115</v>
      </c>
      <c r="AB13" s="112">
        <v>1</v>
      </c>
      <c r="AC13" s="113" t="s">
        <v>62</v>
      </c>
      <c r="AD13" s="113" t="s">
        <v>60</v>
      </c>
      <c r="AE13" s="113" t="s">
        <v>115</v>
      </c>
    </row>
    <row r="14" spans="1:31" ht="30" customHeight="1">
      <c r="A14" s="99">
        <v>2</v>
      </c>
      <c r="B14" s="100" t="s">
        <v>30</v>
      </c>
      <c r="C14" s="101" t="s">
        <v>106</v>
      </c>
      <c r="D14" s="102"/>
      <c r="E14" s="102"/>
      <c r="F14" s="102"/>
      <c r="G14" s="103">
        <v>2</v>
      </c>
      <c r="H14" s="103">
        <v>2</v>
      </c>
      <c r="I14" s="104" t="s">
        <v>48</v>
      </c>
      <c r="J14" s="105">
        <v>25</v>
      </c>
      <c r="K14" s="106"/>
      <c r="L14" s="106"/>
      <c r="M14" s="107">
        <v>2</v>
      </c>
      <c r="N14" s="108">
        <v>16</v>
      </c>
      <c r="O14" s="61"/>
      <c r="P14" s="110">
        <v>1</v>
      </c>
      <c r="Q14" s="111" t="s">
        <v>59</v>
      </c>
      <c r="R14" s="111" t="s">
        <v>60</v>
      </c>
      <c r="S14" s="111"/>
      <c r="T14" s="112">
        <v>1</v>
      </c>
      <c r="U14" s="113" t="s">
        <v>59</v>
      </c>
      <c r="V14" s="113" t="s">
        <v>60</v>
      </c>
      <c r="W14" s="113"/>
      <c r="X14" s="110">
        <v>1</v>
      </c>
      <c r="Y14" s="111" t="s">
        <v>62</v>
      </c>
      <c r="Z14" s="110" t="s">
        <v>60</v>
      </c>
      <c r="AA14" s="111"/>
      <c r="AB14" s="112">
        <v>1</v>
      </c>
      <c r="AC14" s="113" t="s">
        <v>62</v>
      </c>
      <c r="AD14" s="113" t="s">
        <v>60</v>
      </c>
      <c r="AE14" s="113"/>
    </row>
    <row r="15" spans="1:31" ht="30" customHeight="1">
      <c r="A15" s="99">
        <v>2</v>
      </c>
      <c r="B15" s="100" t="s">
        <v>31</v>
      </c>
      <c r="C15" s="124" t="s">
        <v>107</v>
      </c>
      <c r="D15" s="102"/>
      <c r="E15" s="102"/>
      <c r="F15" s="102"/>
      <c r="G15" s="103">
        <v>0</v>
      </c>
      <c r="H15" s="103">
        <v>0</v>
      </c>
      <c r="I15" s="104" t="s">
        <v>48</v>
      </c>
      <c r="J15" s="105">
        <v>25</v>
      </c>
      <c r="K15" s="106"/>
      <c r="L15" s="106"/>
      <c r="M15" s="107">
        <v>4</v>
      </c>
      <c r="N15" s="108">
        <v>4</v>
      </c>
      <c r="O15" s="61"/>
      <c r="P15" s="111"/>
      <c r="Q15" s="111"/>
      <c r="R15" s="111"/>
      <c r="S15" s="111"/>
      <c r="T15" s="113"/>
      <c r="U15" s="113"/>
      <c r="V15" s="113"/>
      <c r="W15" s="113"/>
      <c r="X15" s="111"/>
      <c r="Y15" s="111"/>
      <c r="Z15" s="110"/>
      <c r="AA15" s="111"/>
      <c r="AB15" s="113"/>
      <c r="AC15" s="113"/>
      <c r="AD15" s="113"/>
      <c r="AE15" s="113"/>
    </row>
    <row r="16" spans="1:31" ht="30" customHeight="1">
      <c r="A16" s="99">
        <v>3</v>
      </c>
      <c r="B16" s="125" t="s">
        <v>32</v>
      </c>
      <c r="C16" s="124" t="s">
        <v>102</v>
      </c>
      <c r="D16" s="102"/>
      <c r="E16" s="102"/>
      <c r="F16" s="102"/>
      <c r="G16" s="103">
        <v>4</v>
      </c>
      <c r="H16" s="103">
        <v>4</v>
      </c>
      <c r="I16" s="104" t="s">
        <v>48</v>
      </c>
      <c r="J16" s="105">
        <v>25</v>
      </c>
      <c r="K16" s="106"/>
      <c r="L16" s="106"/>
      <c r="M16" s="107">
        <v>26</v>
      </c>
      <c r="N16" s="108">
        <v>26</v>
      </c>
      <c r="O16" s="61"/>
      <c r="P16" s="110">
        <v>1</v>
      </c>
      <c r="Q16" s="111" t="s">
        <v>59</v>
      </c>
      <c r="R16" s="111" t="s">
        <v>60</v>
      </c>
      <c r="S16" s="111" t="s">
        <v>115</v>
      </c>
      <c r="T16" s="112">
        <v>1</v>
      </c>
      <c r="U16" s="113" t="s">
        <v>59</v>
      </c>
      <c r="V16" s="113" t="s">
        <v>60</v>
      </c>
      <c r="W16" s="113" t="s">
        <v>115</v>
      </c>
      <c r="X16" s="110">
        <v>1</v>
      </c>
      <c r="Y16" s="111" t="s">
        <v>62</v>
      </c>
      <c r="Z16" s="110" t="s">
        <v>60</v>
      </c>
      <c r="AA16" s="111" t="s">
        <v>115</v>
      </c>
      <c r="AB16" s="112">
        <v>1</v>
      </c>
      <c r="AC16" s="113" t="s">
        <v>62</v>
      </c>
      <c r="AD16" s="113" t="s">
        <v>60</v>
      </c>
      <c r="AE16" s="113" t="s">
        <v>115</v>
      </c>
    </row>
    <row r="17" spans="1:31" ht="30" customHeight="1">
      <c r="A17" s="99">
        <v>3</v>
      </c>
      <c r="B17" s="125" t="s">
        <v>33</v>
      </c>
      <c r="C17" s="124" t="s">
        <v>108</v>
      </c>
      <c r="D17" s="102"/>
      <c r="E17" s="102"/>
      <c r="F17" s="102"/>
      <c r="G17" s="103">
        <v>3</v>
      </c>
      <c r="H17" s="103">
        <v>3</v>
      </c>
      <c r="I17" s="104" t="s">
        <v>48</v>
      </c>
      <c r="J17" s="105">
        <v>25</v>
      </c>
      <c r="K17" s="106"/>
      <c r="L17" s="106"/>
      <c r="M17" s="107">
        <v>20</v>
      </c>
      <c r="N17" s="108">
        <v>20</v>
      </c>
      <c r="O17" s="61"/>
      <c r="P17" s="110">
        <v>1</v>
      </c>
      <c r="Q17" s="111" t="s">
        <v>59</v>
      </c>
      <c r="R17" s="111" t="s">
        <v>60</v>
      </c>
      <c r="S17" s="111" t="s">
        <v>115</v>
      </c>
      <c r="T17" s="112">
        <v>1</v>
      </c>
      <c r="U17" s="113" t="s">
        <v>59</v>
      </c>
      <c r="V17" s="113" t="s">
        <v>60</v>
      </c>
      <c r="W17" s="113" t="s">
        <v>115</v>
      </c>
      <c r="X17" s="110">
        <v>1</v>
      </c>
      <c r="Y17" s="111" t="s">
        <v>62</v>
      </c>
      <c r="Z17" s="110" t="s">
        <v>60</v>
      </c>
      <c r="AA17" s="111" t="s">
        <v>115</v>
      </c>
      <c r="AB17" s="112">
        <v>1</v>
      </c>
      <c r="AC17" s="113" t="s">
        <v>62</v>
      </c>
      <c r="AD17" s="113" t="s">
        <v>60</v>
      </c>
      <c r="AE17" s="113" t="s">
        <v>115</v>
      </c>
    </row>
    <row r="18" spans="1:31" ht="30" customHeight="1">
      <c r="A18" s="99">
        <v>3</v>
      </c>
      <c r="B18" s="126" t="s">
        <v>34</v>
      </c>
      <c r="C18" s="127" t="s">
        <v>109</v>
      </c>
      <c r="D18" s="102"/>
      <c r="E18" s="102"/>
      <c r="F18" s="102"/>
      <c r="G18" s="103">
        <v>0</v>
      </c>
      <c r="H18" s="103">
        <v>0</v>
      </c>
      <c r="I18" s="104" t="s">
        <v>48</v>
      </c>
      <c r="J18" s="105">
        <v>25</v>
      </c>
      <c r="K18" s="106"/>
      <c r="L18" s="106"/>
      <c r="M18" s="107"/>
      <c r="N18" s="108">
        <v>4</v>
      </c>
      <c r="O18" s="61"/>
      <c r="P18" s="111"/>
      <c r="Q18" s="111"/>
      <c r="R18" s="111"/>
      <c r="S18" s="111"/>
      <c r="T18" s="113"/>
      <c r="U18" s="113"/>
      <c r="V18" s="113"/>
      <c r="W18" s="113"/>
      <c r="X18" s="111"/>
      <c r="Y18" s="111"/>
      <c r="Z18" s="110"/>
      <c r="AA18" s="111"/>
      <c r="AB18" s="113"/>
      <c r="AC18" s="113"/>
      <c r="AD18" s="113"/>
      <c r="AE18" s="113"/>
    </row>
    <row r="19" spans="1:31" ht="30" customHeight="1">
      <c r="A19" s="99">
        <v>3</v>
      </c>
      <c r="B19" s="126" t="s">
        <v>35</v>
      </c>
      <c r="C19" s="127" t="s">
        <v>110</v>
      </c>
      <c r="D19" s="102"/>
      <c r="E19" s="102"/>
      <c r="F19" s="102"/>
      <c r="G19" s="103">
        <v>3</v>
      </c>
      <c r="H19" s="103">
        <v>3</v>
      </c>
      <c r="I19" s="104" t="s">
        <v>48</v>
      </c>
      <c r="J19" s="105">
        <v>25</v>
      </c>
      <c r="K19" s="106"/>
      <c r="L19" s="106"/>
      <c r="M19" s="107">
        <v>4</v>
      </c>
      <c r="N19" s="108">
        <v>16</v>
      </c>
      <c r="O19" s="61"/>
      <c r="P19" s="110">
        <v>1</v>
      </c>
      <c r="Q19" s="111" t="s">
        <v>59</v>
      </c>
      <c r="R19" s="111" t="s">
        <v>60</v>
      </c>
      <c r="S19" s="111" t="s">
        <v>115</v>
      </c>
      <c r="T19" s="112">
        <v>1</v>
      </c>
      <c r="U19" s="113" t="s">
        <v>59</v>
      </c>
      <c r="V19" s="113" t="s">
        <v>60</v>
      </c>
      <c r="W19" s="113" t="s">
        <v>115</v>
      </c>
      <c r="X19" s="110">
        <v>1</v>
      </c>
      <c r="Y19" s="111" t="s">
        <v>62</v>
      </c>
      <c r="Z19" s="110" t="s">
        <v>60</v>
      </c>
      <c r="AA19" s="111" t="s">
        <v>115</v>
      </c>
      <c r="AB19" s="112">
        <v>1</v>
      </c>
      <c r="AC19" s="113" t="s">
        <v>62</v>
      </c>
      <c r="AD19" s="113" t="s">
        <v>60</v>
      </c>
      <c r="AE19" s="113" t="s">
        <v>115</v>
      </c>
    </row>
    <row r="20" spans="1:31" ht="30" customHeight="1">
      <c r="A20" s="99">
        <v>3</v>
      </c>
      <c r="B20" s="126" t="s">
        <v>36</v>
      </c>
      <c r="C20" s="127" t="s">
        <v>111</v>
      </c>
      <c r="D20" s="102"/>
      <c r="E20" s="102"/>
      <c r="F20" s="102"/>
      <c r="G20" s="103">
        <v>2</v>
      </c>
      <c r="H20" s="103">
        <v>2</v>
      </c>
      <c r="I20" s="104" t="s">
        <v>48</v>
      </c>
      <c r="J20" s="105">
        <v>25</v>
      </c>
      <c r="K20" s="106"/>
      <c r="L20" s="106"/>
      <c r="M20" s="107">
        <v>2</v>
      </c>
      <c r="N20" s="108">
        <v>16</v>
      </c>
      <c r="O20" s="61"/>
      <c r="P20" s="110">
        <v>1</v>
      </c>
      <c r="Q20" s="111" t="s">
        <v>59</v>
      </c>
      <c r="R20" s="111" t="s">
        <v>60</v>
      </c>
      <c r="S20" s="111" t="s">
        <v>115</v>
      </c>
      <c r="T20" s="112">
        <v>1</v>
      </c>
      <c r="U20" s="113" t="s">
        <v>59</v>
      </c>
      <c r="V20" s="113" t="s">
        <v>60</v>
      </c>
      <c r="W20" s="113" t="s">
        <v>115</v>
      </c>
      <c r="X20" s="110">
        <v>1</v>
      </c>
      <c r="Y20" s="111" t="s">
        <v>62</v>
      </c>
      <c r="Z20" s="110" t="s">
        <v>60</v>
      </c>
      <c r="AA20" s="111" t="s">
        <v>115</v>
      </c>
      <c r="AB20" s="112">
        <v>1</v>
      </c>
      <c r="AC20" s="113" t="s">
        <v>62</v>
      </c>
      <c r="AD20" s="113" t="s">
        <v>60</v>
      </c>
      <c r="AE20" s="113" t="s">
        <v>115</v>
      </c>
    </row>
    <row r="21" spans="1:31" ht="30" customHeight="1">
      <c r="A21" s="99">
        <v>3</v>
      </c>
      <c r="B21" s="125" t="s">
        <v>37</v>
      </c>
      <c r="C21" s="127" t="s">
        <v>112</v>
      </c>
      <c r="D21" s="102"/>
      <c r="E21" s="102"/>
      <c r="F21" s="102"/>
      <c r="G21" s="103">
        <v>2</v>
      </c>
      <c r="H21" s="103">
        <v>2</v>
      </c>
      <c r="I21" s="104" t="s">
        <v>48</v>
      </c>
      <c r="J21" s="105">
        <v>25</v>
      </c>
      <c r="K21" s="106"/>
      <c r="L21" s="106"/>
      <c r="M21" s="107">
        <v>12</v>
      </c>
      <c r="N21" s="108">
        <v>12</v>
      </c>
      <c r="O21" s="61"/>
      <c r="P21" s="110">
        <v>1</v>
      </c>
      <c r="Q21" s="111" t="s">
        <v>59</v>
      </c>
      <c r="R21" s="111" t="s">
        <v>60</v>
      </c>
      <c r="S21" s="111" t="s">
        <v>115</v>
      </c>
      <c r="T21" s="112">
        <v>1</v>
      </c>
      <c r="U21" s="113" t="s">
        <v>59</v>
      </c>
      <c r="V21" s="113" t="s">
        <v>60</v>
      </c>
      <c r="W21" s="113" t="s">
        <v>115</v>
      </c>
      <c r="X21" s="110">
        <v>1</v>
      </c>
      <c r="Y21" s="111" t="s">
        <v>62</v>
      </c>
      <c r="Z21" s="110" t="s">
        <v>60</v>
      </c>
      <c r="AA21" s="111" t="s">
        <v>115</v>
      </c>
      <c r="AB21" s="112">
        <v>1</v>
      </c>
      <c r="AC21" s="113" t="s">
        <v>62</v>
      </c>
      <c r="AD21" s="113" t="s">
        <v>60</v>
      </c>
      <c r="AE21" s="113" t="s">
        <v>115</v>
      </c>
    </row>
    <row r="22" spans="1:31" ht="30" customHeight="1">
      <c r="A22" s="99">
        <v>4</v>
      </c>
      <c r="B22" s="125" t="s">
        <v>38</v>
      </c>
      <c r="C22" s="127" t="s">
        <v>103</v>
      </c>
      <c r="D22" s="102"/>
      <c r="E22" s="102"/>
      <c r="F22" s="102"/>
      <c r="G22" s="103">
        <v>4</v>
      </c>
      <c r="H22" s="103">
        <v>4</v>
      </c>
      <c r="I22" s="104" t="s">
        <v>50</v>
      </c>
      <c r="J22" s="105">
        <v>25</v>
      </c>
      <c r="K22" s="106"/>
      <c r="L22" s="106"/>
      <c r="M22" s="107">
        <v>2</v>
      </c>
      <c r="N22" s="108">
        <v>38</v>
      </c>
      <c r="O22" s="61"/>
      <c r="P22" s="110">
        <v>1</v>
      </c>
      <c r="Q22" s="111" t="s">
        <v>59</v>
      </c>
      <c r="R22" s="111" t="s">
        <v>68</v>
      </c>
      <c r="S22" s="111" t="s">
        <v>116</v>
      </c>
      <c r="T22" s="112">
        <v>1</v>
      </c>
      <c r="U22" s="113" t="s">
        <v>59</v>
      </c>
      <c r="V22" s="113" t="s">
        <v>68</v>
      </c>
      <c r="W22" s="113" t="s">
        <v>116</v>
      </c>
      <c r="X22" s="110">
        <v>1</v>
      </c>
      <c r="Y22" s="111" t="s">
        <v>62</v>
      </c>
      <c r="Z22" s="110" t="s">
        <v>60</v>
      </c>
      <c r="AA22" s="111" t="s">
        <v>116</v>
      </c>
      <c r="AB22" s="112">
        <v>1</v>
      </c>
      <c r="AC22" s="113" t="s">
        <v>62</v>
      </c>
      <c r="AD22" s="113" t="s">
        <v>60</v>
      </c>
      <c r="AE22" s="113" t="s">
        <v>116</v>
      </c>
    </row>
    <row r="23" spans="1:31" ht="30" customHeight="1">
      <c r="A23" s="99">
        <v>5</v>
      </c>
      <c r="B23" s="128" t="s">
        <v>39</v>
      </c>
      <c r="C23" s="129" t="s">
        <v>113</v>
      </c>
      <c r="D23" s="130"/>
      <c r="E23" s="130"/>
      <c r="F23" s="130"/>
      <c r="G23" s="131">
        <v>10</v>
      </c>
      <c r="H23" s="131">
        <v>10</v>
      </c>
      <c r="I23" s="132" t="s">
        <v>48</v>
      </c>
      <c r="J23" s="105">
        <v>25</v>
      </c>
      <c r="K23" s="106"/>
      <c r="L23" s="106"/>
      <c r="M23" s="133"/>
      <c r="N23" s="134" t="s">
        <v>122</v>
      </c>
      <c r="O23" s="61"/>
      <c r="P23" s="110">
        <v>1</v>
      </c>
      <c r="Q23" s="111" t="s">
        <v>59</v>
      </c>
      <c r="R23" s="135" t="s">
        <v>66</v>
      </c>
      <c r="S23" s="111" t="s">
        <v>117</v>
      </c>
      <c r="T23" s="112">
        <v>1</v>
      </c>
      <c r="U23" s="113" t="s">
        <v>59</v>
      </c>
      <c r="V23" s="113" t="s">
        <v>66</v>
      </c>
      <c r="W23" s="113" t="s">
        <v>117</v>
      </c>
      <c r="X23" s="136"/>
      <c r="Y23" s="137"/>
      <c r="Z23" s="138"/>
      <c r="AA23" s="139"/>
      <c r="AB23" s="136"/>
      <c r="AC23" s="137"/>
      <c r="AD23" s="138"/>
      <c r="AE23" s="139"/>
    </row>
    <row r="24" spans="1:31" ht="30" customHeight="1">
      <c r="A24" s="115"/>
      <c r="B24" s="129" t="s">
        <v>118</v>
      </c>
      <c r="C24" s="129"/>
      <c r="D24" s="140"/>
      <c r="E24" s="140"/>
      <c r="F24" s="140"/>
      <c r="G24" s="141"/>
      <c r="H24" s="141"/>
      <c r="I24" s="142"/>
      <c r="J24" s="117"/>
      <c r="K24" s="106"/>
      <c r="L24" s="106"/>
      <c r="M24" s="143"/>
      <c r="N24" s="144"/>
      <c r="O24" s="107"/>
      <c r="P24" s="110"/>
      <c r="Q24" s="111"/>
      <c r="R24" s="135"/>
      <c r="S24" s="111"/>
      <c r="T24" s="112"/>
      <c r="U24" s="113"/>
      <c r="V24" s="113"/>
      <c r="W24" s="113"/>
      <c r="X24" s="136"/>
      <c r="Y24" s="137"/>
      <c r="Z24" s="138"/>
      <c r="AA24" s="139"/>
      <c r="AB24" s="136"/>
      <c r="AC24" s="137"/>
      <c r="AD24" s="138"/>
      <c r="AE24" s="139"/>
    </row>
    <row r="25" spans="1:31" ht="30" customHeight="1">
      <c r="A25" s="99">
        <v>6</v>
      </c>
      <c r="B25" s="128" t="s">
        <v>40</v>
      </c>
      <c r="C25" s="129" t="s">
        <v>114</v>
      </c>
      <c r="D25" s="130"/>
      <c r="E25" s="130"/>
      <c r="F25" s="130"/>
      <c r="G25" s="131">
        <v>9</v>
      </c>
      <c r="H25" s="131">
        <v>9</v>
      </c>
      <c r="I25" s="132" t="s">
        <v>48</v>
      </c>
      <c r="J25" s="105">
        <v>11</v>
      </c>
      <c r="K25" s="106"/>
      <c r="L25" s="106"/>
      <c r="M25" s="133"/>
      <c r="N25" s="145" t="s">
        <v>120</v>
      </c>
      <c r="O25" s="61"/>
      <c r="P25" s="110">
        <v>1</v>
      </c>
      <c r="Q25" s="111" t="s">
        <v>59</v>
      </c>
      <c r="R25" s="135" t="s">
        <v>66</v>
      </c>
      <c r="S25" s="111" t="s">
        <v>117</v>
      </c>
      <c r="T25" s="112">
        <v>1</v>
      </c>
      <c r="U25" s="113" t="s">
        <v>59</v>
      </c>
      <c r="V25" s="113" t="s">
        <v>66</v>
      </c>
      <c r="W25" s="113" t="s">
        <v>117</v>
      </c>
      <c r="X25" s="136"/>
      <c r="Y25" s="137"/>
      <c r="Z25" s="138"/>
      <c r="AA25" s="139"/>
      <c r="AB25" s="136"/>
      <c r="AC25" s="137"/>
      <c r="AD25" s="138"/>
      <c r="AE25" s="139"/>
    </row>
    <row r="26" spans="1:31" ht="30" customHeight="1">
      <c r="A26" s="99" t="s">
        <v>18</v>
      </c>
      <c r="B26" s="128" t="s">
        <v>55</v>
      </c>
      <c r="C26" s="129" t="s">
        <v>119</v>
      </c>
      <c r="D26" s="130"/>
      <c r="E26" s="130"/>
      <c r="F26" s="130"/>
      <c r="G26" s="131">
        <v>9</v>
      </c>
      <c r="H26" s="131">
        <v>9</v>
      </c>
      <c r="I26" s="132" t="s">
        <v>48</v>
      </c>
      <c r="J26" s="105">
        <v>14</v>
      </c>
      <c r="K26" s="106"/>
      <c r="L26" s="106"/>
      <c r="M26" s="133"/>
      <c r="N26" s="145" t="s">
        <v>121</v>
      </c>
      <c r="O26" s="61"/>
      <c r="P26" s="146">
        <v>1</v>
      </c>
      <c r="Q26" s="147" t="s">
        <v>59</v>
      </c>
      <c r="R26" s="135" t="s">
        <v>66</v>
      </c>
      <c r="S26" s="111" t="s">
        <v>117</v>
      </c>
      <c r="T26" s="113"/>
      <c r="U26" s="113"/>
      <c r="V26" s="113"/>
      <c r="W26" s="113"/>
      <c r="X26" s="137"/>
      <c r="Y26" s="137"/>
      <c r="Z26" s="138"/>
      <c r="AA26" s="139"/>
      <c r="AB26" s="137"/>
      <c r="AC26" s="137"/>
      <c r="AD26" s="138"/>
      <c r="AE26" s="139"/>
    </row>
  </sheetData>
  <mergeCells count="20">
    <mergeCell ref="M1:O1"/>
    <mergeCell ref="M2:M3"/>
    <mergeCell ref="N2:N3"/>
    <mergeCell ref="O2:O3"/>
    <mergeCell ref="P1:W1"/>
    <mergeCell ref="X1:AE1"/>
    <mergeCell ref="P2:S2"/>
    <mergeCell ref="T2:W2"/>
    <mergeCell ref="X2:AA2"/>
    <mergeCell ref="AB2:AE2"/>
    <mergeCell ref="A1:A3"/>
    <mergeCell ref="B1:B3"/>
    <mergeCell ref="C1:C3"/>
    <mergeCell ref="G1:G3"/>
    <mergeCell ref="H1:H3"/>
    <mergeCell ref="I1:I3"/>
    <mergeCell ref="D1:D3"/>
    <mergeCell ref="E1:E3"/>
    <mergeCell ref="F1:F3"/>
    <mergeCell ref="J1:J3"/>
  </mergeCells>
  <dataValidations count="3">
    <dataValidation type="list" allowBlank="1" showInputMessage="1" showErrorMessage="1" sqref="I6:I26">
      <formula1>sections_CNU</formula1>
    </dataValidation>
    <dataValidation type="list" allowBlank="1" showInputMessage="1" showErrorMessage="1" sqref="AC6:AC26 Y6:Y26 U6:U26 Q6:Q26">
      <formula1>mod</formula1>
    </dataValidation>
    <dataValidation type="list" allowBlank="1" showInputMessage="1" showErrorMessage="1" sqref="Z6:Z22 V6:V26 Z26 R6:R26 AD26 AD6:AD22">
      <formula1>nat</formula1>
    </dataValidation>
  </dataValidations>
  <pageMargins left="0" right="0" top="0.59055118110236227" bottom="0" header="0.11811023622047245" footer="0.31496062992125984"/>
  <pageSetup paperSize="8" scale="49" orientation="landscape" r:id="rId1"/>
  <headerFooter>
    <oddHeader xml:space="preserve">&amp;LPassage CFVU 
05/07/2021&amp;CLP Métiers de la Gestion et de la Comptabilité - Comptabilité et Paye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31"/>
  <sheetViews>
    <sheetView workbookViewId="0">
      <selection activeCell="I14" sqref="I14"/>
    </sheetView>
  </sheetViews>
  <sheetFormatPr baseColWidth="10" defaultColWidth="11.5703125" defaultRowHeight="15"/>
  <cols>
    <col min="1" max="1" width="11.5703125" style="1" customWidth="1"/>
    <col min="2" max="2" width="49.28515625" style="1" customWidth="1"/>
    <col min="3" max="3" width="11.5703125" style="1" customWidth="1"/>
    <col min="4" max="4" width="8.5703125" style="1" customWidth="1"/>
    <col min="5" max="5" width="8.140625" style="1" customWidth="1"/>
    <col min="6" max="6" width="15" style="1" customWidth="1"/>
    <col min="7" max="11" width="11.5703125" style="1" customWidth="1"/>
    <col min="12" max="13" width="12.85546875" style="1" customWidth="1"/>
    <col min="14" max="14" width="11.5703125" style="26" customWidth="1"/>
    <col min="15" max="15" width="11.5703125" style="27" customWidth="1"/>
    <col min="16" max="25" width="11.5703125" style="28" customWidth="1"/>
    <col min="26" max="233" width="11.5703125" style="1" customWidth="1"/>
    <col min="234" max="16384" width="11.5703125" style="2"/>
  </cols>
  <sheetData>
    <row r="1" spans="1:25" ht="51" customHeight="1">
      <c r="A1" s="177" t="s">
        <v>0</v>
      </c>
      <c r="B1" s="177" t="s">
        <v>1</v>
      </c>
      <c r="C1" s="177" t="s">
        <v>79</v>
      </c>
      <c r="D1" s="177" t="s">
        <v>2</v>
      </c>
      <c r="E1" s="177" t="s">
        <v>3</v>
      </c>
      <c r="F1" s="177" t="s">
        <v>4</v>
      </c>
      <c r="G1" s="177" t="s">
        <v>5</v>
      </c>
      <c r="H1" s="67"/>
      <c r="I1" s="67"/>
      <c r="J1" s="183" t="s">
        <v>6</v>
      </c>
      <c r="K1" s="184"/>
      <c r="L1" s="184"/>
      <c r="M1" s="185"/>
      <c r="N1" s="186" t="s">
        <v>7</v>
      </c>
      <c r="O1" s="187"/>
      <c r="P1" s="187"/>
      <c r="Q1" s="187"/>
      <c r="R1" s="186" t="s">
        <v>8</v>
      </c>
      <c r="S1" s="187"/>
      <c r="T1" s="187"/>
      <c r="U1" s="187"/>
      <c r="V1" s="186" t="s">
        <v>9</v>
      </c>
      <c r="W1" s="187"/>
      <c r="X1" s="187"/>
      <c r="Y1" s="187"/>
    </row>
    <row r="2" spans="1:25" ht="51" customHeight="1">
      <c r="A2" s="178"/>
      <c r="B2" s="178"/>
      <c r="C2" s="178"/>
      <c r="D2" s="178"/>
      <c r="E2" s="178"/>
      <c r="F2" s="178"/>
      <c r="G2" s="178"/>
      <c r="H2" s="73" t="s">
        <v>51</v>
      </c>
      <c r="I2" s="73" t="s">
        <v>52</v>
      </c>
      <c r="J2" s="177" t="s">
        <v>10</v>
      </c>
      <c r="K2" s="177" t="s">
        <v>11</v>
      </c>
      <c r="L2" s="188" t="s">
        <v>12</v>
      </c>
      <c r="M2" s="173" t="s">
        <v>13</v>
      </c>
      <c r="N2" s="175" t="s">
        <v>14</v>
      </c>
      <c r="O2" s="175" t="s">
        <v>15</v>
      </c>
      <c r="P2" s="171" t="s">
        <v>16</v>
      </c>
      <c r="Q2" s="171" t="s">
        <v>17</v>
      </c>
      <c r="R2" s="171" t="s">
        <v>14</v>
      </c>
      <c r="S2" s="171" t="s">
        <v>15</v>
      </c>
      <c r="T2" s="171" t="s">
        <v>16</v>
      </c>
      <c r="U2" s="171" t="s">
        <v>17</v>
      </c>
      <c r="V2" s="171" t="s">
        <v>14</v>
      </c>
      <c r="W2" s="171" t="s">
        <v>15</v>
      </c>
      <c r="X2" s="171" t="s">
        <v>16</v>
      </c>
      <c r="Y2" s="171" t="s">
        <v>17</v>
      </c>
    </row>
    <row r="3" spans="1:25" ht="34.5" customHeight="1">
      <c r="A3" s="179"/>
      <c r="B3" s="179"/>
      <c r="C3" s="179"/>
      <c r="D3" s="179"/>
      <c r="E3" s="179"/>
      <c r="F3" s="179"/>
      <c r="G3" s="179"/>
      <c r="H3" s="74"/>
      <c r="I3" s="74"/>
      <c r="J3" s="179"/>
      <c r="K3" s="179"/>
      <c r="L3" s="189"/>
      <c r="M3" s="174"/>
      <c r="N3" s="176"/>
      <c r="O3" s="176"/>
      <c r="P3" s="171"/>
      <c r="Q3" s="171"/>
      <c r="R3" s="172"/>
      <c r="S3" s="172"/>
      <c r="T3" s="171"/>
      <c r="U3" s="171"/>
      <c r="V3" s="172"/>
      <c r="W3" s="172"/>
      <c r="X3" s="171"/>
      <c r="Y3" s="171"/>
    </row>
    <row r="4" spans="1:25" ht="17.100000000000001" customHeight="1">
      <c r="A4" s="3"/>
      <c r="B4" s="4" t="s">
        <v>54</v>
      </c>
      <c r="C4" s="4" t="s">
        <v>18</v>
      </c>
      <c r="D4" s="5"/>
      <c r="E4" s="5"/>
      <c r="F4" s="6" t="s">
        <v>18</v>
      </c>
      <c r="G4" s="7"/>
      <c r="H4" s="7"/>
      <c r="I4" s="7"/>
      <c r="J4" s="5"/>
      <c r="K4" s="5"/>
      <c r="L4" s="8"/>
      <c r="M4" s="9"/>
      <c r="N4" s="10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6.5" customHeight="1">
      <c r="A5" s="3"/>
      <c r="B5" s="13"/>
      <c r="C5" s="3"/>
      <c r="D5" s="57"/>
      <c r="E5" s="57"/>
      <c r="F5" s="5"/>
      <c r="G5" s="14"/>
      <c r="H5" s="14"/>
      <c r="I5" s="14"/>
      <c r="J5" s="5"/>
      <c r="K5" s="5"/>
      <c r="L5" s="8"/>
      <c r="M5" s="9"/>
      <c r="N5" s="15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23.25" customHeight="1">
      <c r="A6" s="55">
        <v>1</v>
      </c>
      <c r="B6" s="58" t="str">
        <f>'MCC_maquettes2018-2019'!B6</f>
        <v>Economie du travail</v>
      </c>
      <c r="C6" s="65" t="str">
        <f>'MCC_maquettes2018-2019'!C6</f>
        <v>BPD6MP11</v>
      </c>
      <c r="D6" s="66" t="s">
        <v>41</v>
      </c>
      <c r="E6" s="66" t="s">
        <v>41</v>
      </c>
      <c r="F6" s="63" t="s">
        <v>48</v>
      </c>
      <c r="G6" s="53">
        <v>30</v>
      </c>
      <c r="H6" s="68"/>
      <c r="I6" s="68"/>
      <c r="J6" s="70">
        <f>SUM('MCC_maquettes2018-2019'!M6)</f>
        <v>12</v>
      </c>
      <c r="K6" s="54">
        <f>SUM('MCC_maquettes2018-2019'!N6)</f>
        <v>28</v>
      </c>
      <c r="L6" s="19">
        <f>SUM('MCC_maquettes2018-2019'!O6)</f>
        <v>0</v>
      </c>
      <c r="M6" s="62">
        <f t="shared" ref="M6:M24" si="0">Q6+U6+Y6</f>
        <v>46</v>
      </c>
      <c r="N6" s="16">
        <v>1.5</v>
      </c>
      <c r="O6" s="17">
        <v>1</v>
      </c>
      <c r="P6" s="70">
        <v>12</v>
      </c>
      <c r="Q6" s="17">
        <f t="shared" ref="Q6:Q24" si="1">P6*N6</f>
        <v>18</v>
      </c>
      <c r="R6" s="17">
        <v>1</v>
      </c>
      <c r="S6" s="17">
        <v>1</v>
      </c>
      <c r="T6" s="54">
        <v>28</v>
      </c>
      <c r="U6" s="17">
        <f t="shared" ref="U6:U24" si="2">S6*T6</f>
        <v>28</v>
      </c>
      <c r="V6" s="29">
        <v>0.66666666666666663</v>
      </c>
      <c r="W6" s="18"/>
      <c r="X6" s="18"/>
      <c r="Y6" s="30">
        <f t="shared" ref="Y6:Y20" si="3">(W6*X6)*V6</f>
        <v>0</v>
      </c>
    </row>
    <row r="7" spans="1:25" ht="23.25" customHeight="1">
      <c r="A7" s="55">
        <v>1</v>
      </c>
      <c r="B7" s="58" t="str">
        <f>'MCC_maquettes2018-2019'!B7</f>
        <v>Gestion des RH</v>
      </c>
      <c r="C7" s="65">
        <f>SUM('MCC_maquettes2018-2019'!C7)</f>
        <v>0</v>
      </c>
      <c r="D7" s="66" t="s">
        <v>41</v>
      </c>
      <c r="E7" s="66" t="s">
        <v>41</v>
      </c>
      <c r="F7" s="63" t="s">
        <v>48</v>
      </c>
      <c r="G7" s="53">
        <v>30</v>
      </c>
      <c r="H7" s="68"/>
      <c r="I7" s="68"/>
      <c r="J7" s="70">
        <f>SUM('MCC_maquettes2018-2019'!M7)</f>
        <v>7</v>
      </c>
      <c r="K7" s="54">
        <f>SUM('MCC_maquettes2018-2019'!N7)</f>
        <v>33</v>
      </c>
      <c r="L7" s="19">
        <f>SUM('MCC_maquettes2018-2019'!O7)</f>
        <v>0</v>
      </c>
      <c r="M7" s="62">
        <f t="shared" si="0"/>
        <v>43.5</v>
      </c>
      <c r="N7" s="16">
        <v>1.5</v>
      </c>
      <c r="O7" s="17">
        <v>1</v>
      </c>
      <c r="P7" s="70">
        <v>7</v>
      </c>
      <c r="Q7" s="17">
        <f t="shared" si="1"/>
        <v>10.5</v>
      </c>
      <c r="R7" s="17">
        <v>1</v>
      </c>
      <c r="S7" s="17">
        <v>1</v>
      </c>
      <c r="T7" s="54">
        <v>33</v>
      </c>
      <c r="U7" s="17">
        <f t="shared" si="2"/>
        <v>33</v>
      </c>
      <c r="V7" s="29">
        <v>0.66666666666666663</v>
      </c>
      <c r="W7" s="18"/>
      <c r="X7" s="18"/>
      <c r="Y7" s="30">
        <f t="shared" si="3"/>
        <v>0</v>
      </c>
    </row>
    <row r="8" spans="1:25" ht="23.25" customHeight="1">
      <c r="A8" s="55">
        <v>1</v>
      </c>
      <c r="B8" s="58" t="str">
        <f>'MCC_maquettes2018-2019'!B8</f>
        <v>Evaluation masse salariale</v>
      </c>
      <c r="C8" s="65">
        <f>SUM('MCC_maquettes2018-2019'!C8)</f>
        <v>0</v>
      </c>
      <c r="D8" s="66" t="s">
        <v>42</v>
      </c>
      <c r="E8" s="66" t="s">
        <v>42</v>
      </c>
      <c r="F8" s="63" t="s">
        <v>48</v>
      </c>
      <c r="G8" s="53">
        <v>30</v>
      </c>
      <c r="H8" s="68"/>
      <c r="I8" s="68"/>
      <c r="J8" s="70">
        <f>SUM('MCC_maquettes2018-2019'!M8)</f>
        <v>9</v>
      </c>
      <c r="K8" s="54">
        <f>SUM('MCC_maquettes2018-2019'!N8)</f>
        <v>21</v>
      </c>
      <c r="L8" s="19">
        <f>SUM('MCC_maquettes2018-2019'!O8)</f>
        <v>0</v>
      </c>
      <c r="M8" s="62">
        <f t="shared" si="0"/>
        <v>34.5</v>
      </c>
      <c r="N8" s="16">
        <v>1.5</v>
      </c>
      <c r="O8" s="17">
        <v>1</v>
      </c>
      <c r="P8" s="70">
        <v>9</v>
      </c>
      <c r="Q8" s="17">
        <f t="shared" si="1"/>
        <v>13.5</v>
      </c>
      <c r="R8" s="17">
        <v>1</v>
      </c>
      <c r="S8" s="17">
        <v>1</v>
      </c>
      <c r="T8" s="54">
        <v>21</v>
      </c>
      <c r="U8" s="17">
        <f t="shared" si="2"/>
        <v>21</v>
      </c>
      <c r="V8" s="29">
        <v>0.66666666666666663</v>
      </c>
      <c r="W8" s="18"/>
      <c r="X8" s="18"/>
      <c r="Y8" s="30">
        <f t="shared" si="3"/>
        <v>0</v>
      </c>
    </row>
    <row r="9" spans="1:25" ht="23.25" customHeight="1">
      <c r="A9" s="55">
        <v>1</v>
      </c>
      <c r="B9" s="58" t="str">
        <f>'MCC_maquettes2018-2019'!B9</f>
        <v>Méthodologie de projet</v>
      </c>
      <c r="C9" s="65">
        <f>SUM('MCC_maquettes2018-2019'!C9)</f>
        <v>0</v>
      </c>
      <c r="D9" s="66" t="s">
        <v>43</v>
      </c>
      <c r="E9" s="66" t="s">
        <v>43</v>
      </c>
      <c r="F9" s="63" t="s">
        <v>48</v>
      </c>
      <c r="G9" s="53">
        <v>30</v>
      </c>
      <c r="H9" s="68"/>
      <c r="I9" s="68"/>
      <c r="J9" s="70">
        <f>SUM('MCC_maquettes2018-2019'!M9)</f>
        <v>2</v>
      </c>
      <c r="K9" s="54">
        <f>SUM('MCC_maquettes2018-2019'!N9)</f>
        <v>23</v>
      </c>
      <c r="L9" s="19">
        <f>SUM('MCC_maquettes2018-2019'!O9)</f>
        <v>0</v>
      </c>
      <c r="M9" s="62">
        <f t="shared" si="0"/>
        <v>26</v>
      </c>
      <c r="N9" s="16">
        <v>1.5</v>
      </c>
      <c r="O9" s="17">
        <v>1</v>
      </c>
      <c r="P9" s="70">
        <v>2</v>
      </c>
      <c r="Q9" s="17">
        <f t="shared" si="1"/>
        <v>3</v>
      </c>
      <c r="R9" s="17">
        <v>1</v>
      </c>
      <c r="S9" s="17">
        <v>1</v>
      </c>
      <c r="T9" s="75">
        <v>23</v>
      </c>
      <c r="U9" s="17">
        <f t="shared" si="2"/>
        <v>23</v>
      </c>
      <c r="V9" s="29">
        <v>0.66666666666666663</v>
      </c>
      <c r="W9" s="18"/>
      <c r="X9" s="18"/>
      <c r="Y9" s="30">
        <f t="shared" si="3"/>
        <v>0</v>
      </c>
    </row>
    <row r="10" spans="1:25" ht="23.25" customHeight="1">
      <c r="A10" s="55">
        <v>2</v>
      </c>
      <c r="B10" s="58" t="str">
        <f>'MCC_maquettes2018-2019'!B11</f>
        <v>Droit du travail individuel</v>
      </c>
      <c r="C10" s="65">
        <f>SUM('MCC_maquettes2018-2019'!C11)</f>
        <v>0</v>
      </c>
      <c r="D10" s="66" t="s">
        <v>42</v>
      </c>
      <c r="E10" s="66" t="s">
        <v>42</v>
      </c>
      <c r="F10" s="63" t="s">
        <v>49</v>
      </c>
      <c r="G10" s="53">
        <v>30</v>
      </c>
      <c r="H10" s="69">
        <v>55</v>
      </c>
      <c r="I10" s="72">
        <f>(G10/H10)*100</f>
        <v>54.54545454545454</v>
      </c>
      <c r="J10" s="70">
        <f>SUM('MCC_maquettes2018-2019'!M11)</f>
        <v>0</v>
      </c>
      <c r="K10" s="54">
        <f>SUM('MCC_maquettes2018-2019'!N11)</f>
        <v>20</v>
      </c>
      <c r="L10" s="19">
        <f>SUM('MCC_maquettes2018-2019'!O11)</f>
        <v>0</v>
      </c>
      <c r="M10" s="62">
        <f t="shared" si="0"/>
        <v>29.818181818181817</v>
      </c>
      <c r="N10" s="16">
        <v>1.5</v>
      </c>
      <c r="O10" s="17">
        <v>1</v>
      </c>
      <c r="P10" s="70">
        <v>18</v>
      </c>
      <c r="Q10" s="71">
        <f>P10*I10%</f>
        <v>9.8181818181818166</v>
      </c>
      <c r="R10" s="17">
        <v>1</v>
      </c>
      <c r="S10" s="17">
        <v>1</v>
      </c>
      <c r="T10" s="54">
        <v>20</v>
      </c>
      <c r="U10" s="17">
        <f t="shared" si="2"/>
        <v>20</v>
      </c>
      <c r="V10" s="29">
        <v>0.66666666666666663</v>
      </c>
      <c r="W10" s="17"/>
      <c r="X10" s="60"/>
      <c r="Y10" s="30">
        <f>X10*I10%</f>
        <v>0</v>
      </c>
    </row>
    <row r="11" spans="1:25" ht="23.25" customHeight="1">
      <c r="A11" s="55">
        <v>2</v>
      </c>
      <c r="B11" s="58" t="str">
        <f>'MCC_maquettes2018-2019'!B12</f>
        <v>Droit du travail collectif</v>
      </c>
      <c r="C11" s="65">
        <f>SUM('MCC_maquettes2018-2019'!C12)</f>
        <v>0</v>
      </c>
      <c r="D11" s="66" t="s">
        <v>41</v>
      </c>
      <c r="E11" s="66" t="s">
        <v>41</v>
      </c>
      <c r="F11" s="63" t="s">
        <v>49</v>
      </c>
      <c r="G11" s="53">
        <v>30</v>
      </c>
      <c r="H11" s="68"/>
      <c r="I11" s="68"/>
      <c r="J11" s="70">
        <f>SUM('MCC_maquettes2018-2019'!M12)</f>
        <v>6</v>
      </c>
      <c r="K11" s="54">
        <f>SUM('MCC_maquettes2018-2019'!N12)</f>
        <v>17</v>
      </c>
      <c r="L11" s="19">
        <f>SUM('MCC_maquettes2018-2019'!O12)</f>
        <v>0</v>
      </c>
      <c r="M11" s="62">
        <f t="shared" si="0"/>
        <v>26</v>
      </c>
      <c r="N11" s="16">
        <v>1.5</v>
      </c>
      <c r="O11" s="17">
        <v>1</v>
      </c>
      <c r="P11" s="70">
        <v>6</v>
      </c>
      <c r="Q11" s="17">
        <f>P11*N11</f>
        <v>9</v>
      </c>
      <c r="R11" s="17">
        <v>1</v>
      </c>
      <c r="S11" s="17">
        <v>1</v>
      </c>
      <c r="T11" s="75">
        <v>17</v>
      </c>
      <c r="U11" s="17">
        <f t="shared" si="2"/>
        <v>17</v>
      </c>
      <c r="V11" s="29">
        <v>0.66666666666666663</v>
      </c>
      <c r="W11" s="17"/>
      <c r="X11" s="60"/>
      <c r="Y11" s="30">
        <f>(W11*X11)*V11</f>
        <v>0</v>
      </c>
    </row>
    <row r="12" spans="1:25" ht="23.25" customHeight="1">
      <c r="A12" s="55">
        <v>2</v>
      </c>
      <c r="B12" s="58" t="str">
        <f>'MCC_maquettes2018-2019'!B13</f>
        <v>Droit de la protection sociale</v>
      </c>
      <c r="C12" s="65">
        <f>SUM('MCC_maquettes2018-2019'!C13)</f>
        <v>0</v>
      </c>
      <c r="D12" s="66" t="s">
        <v>41</v>
      </c>
      <c r="E12" s="66" t="s">
        <v>41</v>
      </c>
      <c r="F12" s="63" t="s">
        <v>49</v>
      </c>
      <c r="G12" s="53">
        <v>30</v>
      </c>
      <c r="H12" s="68"/>
      <c r="I12" s="68"/>
      <c r="J12" s="70">
        <f>SUM('MCC_maquettes2018-2019'!M13)</f>
        <v>9</v>
      </c>
      <c r="K12" s="54">
        <f>SUM('MCC_maquettes2018-2019'!N13)</f>
        <v>21</v>
      </c>
      <c r="L12" s="19">
        <f>SUM('MCC_maquettes2018-2019'!O13)</f>
        <v>0</v>
      </c>
      <c r="M12" s="62">
        <f t="shared" si="0"/>
        <v>34.5</v>
      </c>
      <c r="N12" s="16">
        <v>1.5</v>
      </c>
      <c r="O12" s="17">
        <v>1</v>
      </c>
      <c r="P12" s="70">
        <v>9</v>
      </c>
      <c r="Q12" s="17">
        <f>P12*N12</f>
        <v>13.5</v>
      </c>
      <c r="R12" s="17">
        <v>1</v>
      </c>
      <c r="S12" s="17">
        <v>1</v>
      </c>
      <c r="T12" s="54">
        <v>21</v>
      </c>
      <c r="U12" s="17">
        <f t="shared" si="2"/>
        <v>21</v>
      </c>
      <c r="V12" s="29">
        <v>0.66666666666666663</v>
      </c>
      <c r="W12" s="17"/>
      <c r="X12" s="61"/>
      <c r="Y12" s="30">
        <f>(W12*X12)*V12</f>
        <v>0</v>
      </c>
    </row>
    <row r="13" spans="1:25" ht="23.25" customHeight="1">
      <c r="A13" s="55">
        <v>2</v>
      </c>
      <c r="B13" s="58" t="str">
        <f>'MCC_maquettes2018-2019'!B14</f>
        <v>Comptabilité approfondie des charges de pers.</v>
      </c>
      <c r="C13" s="65">
        <f>SUM('MCC_maquettes2018-2019'!C14)</f>
        <v>0</v>
      </c>
      <c r="D13" s="66" t="s">
        <v>44</v>
      </c>
      <c r="E13" s="66" t="s">
        <v>44</v>
      </c>
      <c r="F13" s="63" t="s">
        <v>48</v>
      </c>
      <c r="G13" s="53">
        <v>30</v>
      </c>
      <c r="H13" s="68"/>
      <c r="I13" s="68"/>
      <c r="J13" s="70">
        <f>SUM('MCC_maquettes2018-2019'!M14)</f>
        <v>2</v>
      </c>
      <c r="K13" s="54">
        <f>SUM('MCC_maquettes2018-2019'!N14)</f>
        <v>16</v>
      </c>
      <c r="L13" s="19">
        <f>SUM('MCC_maquettes2018-2019'!O14)</f>
        <v>0</v>
      </c>
      <c r="M13" s="62">
        <f t="shared" si="0"/>
        <v>19</v>
      </c>
      <c r="N13" s="16">
        <v>1.5</v>
      </c>
      <c r="O13" s="17">
        <v>1</v>
      </c>
      <c r="P13" s="70">
        <v>2</v>
      </c>
      <c r="Q13" s="17">
        <f>P13*N13</f>
        <v>3</v>
      </c>
      <c r="R13" s="17">
        <v>1</v>
      </c>
      <c r="S13" s="17">
        <v>1</v>
      </c>
      <c r="T13" s="54">
        <v>16</v>
      </c>
      <c r="U13" s="17">
        <f t="shared" si="2"/>
        <v>16</v>
      </c>
      <c r="V13" s="29">
        <v>0.66666666666666663</v>
      </c>
      <c r="W13" s="17"/>
      <c r="X13" s="61"/>
      <c r="Y13" s="30">
        <f>(W13*X13)*V13</f>
        <v>0</v>
      </c>
    </row>
    <row r="14" spans="1:25" ht="23.25" customHeight="1">
      <c r="A14" s="55">
        <v>2</v>
      </c>
      <c r="B14" s="58" t="str">
        <f>'MCC_maquettes2018-2019'!B15</f>
        <v>Révision comptable</v>
      </c>
      <c r="C14" s="65">
        <f>SUM('MCC_maquettes2018-2019'!C15)</f>
        <v>0</v>
      </c>
      <c r="D14" s="66" t="s">
        <v>45</v>
      </c>
      <c r="E14" s="66" t="s">
        <v>45</v>
      </c>
      <c r="F14" s="63" t="s">
        <v>48</v>
      </c>
      <c r="G14" s="53">
        <v>30</v>
      </c>
      <c r="H14" s="68"/>
      <c r="I14" s="68"/>
      <c r="J14" s="70">
        <f>SUM('MCC_maquettes2018-2019'!M15)</f>
        <v>4</v>
      </c>
      <c r="K14" s="54">
        <f>SUM('MCC_maquettes2018-2019'!N15)</f>
        <v>4</v>
      </c>
      <c r="L14" s="19">
        <f>SUM('MCC_maquettes2018-2019'!O15)</f>
        <v>0</v>
      </c>
      <c r="M14" s="62">
        <f t="shared" si="0"/>
        <v>10</v>
      </c>
      <c r="N14" s="16">
        <v>1.5</v>
      </c>
      <c r="O14" s="17">
        <v>1</v>
      </c>
      <c r="P14" s="70">
        <v>4</v>
      </c>
      <c r="Q14" s="17">
        <f>P14*N14</f>
        <v>6</v>
      </c>
      <c r="R14" s="17">
        <v>1</v>
      </c>
      <c r="S14" s="17">
        <v>1</v>
      </c>
      <c r="T14" s="54">
        <v>4</v>
      </c>
      <c r="U14" s="17">
        <f t="shared" si="2"/>
        <v>4</v>
      </c>
      <c r="V14" s="29">
        <v>0.66666666666666663</v>
      </c>
      <c r="W14" s="17"/>
      <c r="X14" s="60"/>
      <c r="Y14" s="30">
        <f>(W14*X14)*V14</f>
        <v>0</v>
      </c>
    </row>
    <row r="15" spans="1:25" ht="23.25" customHeight="1">
      <c r="A15" s="55">
        <v>3</v>
      </c>
      <c r="B15" s="58" t="str">
        <f>'MCC_maquettes2018-2019'!B16</f>
        <v>Paye éléments compl. de rémunération</v>
      </c>
      <c r="C15" s="65">
        <f>SUM('MCC_maquettes2018-2019'!C16)</f>
        <v>0</v>
      </c>
      <c r="D15" s="66" t="s">
        <v>42</v>
      </c>
      <c r="E15" s="66" t="s">
        <v>42</v>
      </c>
      <c r="F15" s="63" t="s">
        <v>48</v>
      </c>
      <c r="G15" s="53">
        <v>30</v>
      </c>
      <c r="H15" s="68"/>
      <c r="I15" s="68"/>
      <c r="J15" s="70">
        <f>SUM('MCC_maquettes2018-2019'!M16)</f>
        <v>26</v>
      </c>
      <c r="K15" s="54">
        <f>SUM('MCC_maquettes2018-2019'!N16)</f>
        <v>26</v>
      </c>
      <c r="L15" s="19">
        <f>SUM('MCC_maquettes2018-2019'!O16)</f>
        <v>0</v>
      </c>
      <c r="M15" s="62">
        <f t="shared" si="0"/>
        <v>65</v>
      </c>
      <c r="N15" s="16">
        <v>1.5</v>
      </c>
      <c r="O15" s="17">
        <v>1</v>
      </c>
      <c r="P15" s="70">
        <v>26</v>
      </c>
      <c r="Q15" s="17">
        <f t="shared" si="1"/>
        <v>39</v>
      </c>
      <c r="R15" s="17">
        <v>1</v>
      </c>
      <c r="S15" s="17">
        <v>1</v>
      </c>
      <c r="T15" s="54">
        <v>26</v>
      </c>
      <c r="U15" s="17">
        <f t="shared" si="2"/>
        <v>26</v>
      </c>
      <c r="V15" s="29">
        <v>0.66666666666666663</v>
      </c>
      <c r="W15" s="18"/>
      <c r="X15" s="18"/>
      <c r="Y15" s="30">
        <f t="shared" si="3"/>
        <v>0</v>
      </c>
    </row>
    <row r="16" spans="1:25" ht="23.25" customHeight="1">
      <c r="A16" s="55">
        <v>3</v>
      </c>
      <c r="B16" s="58" t="str">
        <f>'MCC_maquettes2018-2019'!B17</f>
        <v>Traitement et déclaration des charges sociales</v>
      </c>
      <c r="C16" s="65">
        <f>SUM('MCC_maquettes2018-2019'!C17)</f>
        <v>0</v>
      </c>
      <c r="D16" s="66" t="s">
        <v>41</v>
      </c>
      <c r="E16" s="66" t="s">
        <v>41</v>
      </c>
      <c r="F16" s="63" t="s">
        <v>48</v>
      </c>
      <c r="G16" s="53">
        <v>30</v>
      </c>
      <c r="H16" s="68"/>
      <c r="I16" s="68"/>
      <c r="J16" s="70">
        <f>SUM('MCC_maquettes2018-2019'!M17)</f>
        <v>20</v>
      </c>
      <c r="K16" s="54">
        <f>SUM('MCC_maquettes2018-2019'!N17)</f>
        <v>20</v>
      </c>
      <c r="L16" s="19">
        <f>SUM('MCC_maquettes2018-2019'!O17)</f>
        <v>0</v>
      </c>
      <c r="M16" s="62">
        <f t="shared" si="0"/>
        <v>50</v>
      </c>
      <c r="N16" s="16">
        <v>1.5</v>
      </c>
      <c r="O16" s="17">
        <v>1</v>
      </c>
      <c r="P16" s="70">
        <v>20</v>
      </c>
      <c r="Q16" s="17">
        <f t="shared" si="1"/>
        <v>30</v>
      </c>
      <c r="R16" s="17">
        <v>1</v>
      </c>
      <c r="S16" s="17">
        <v>1</v>
      </c>
      <c r="T16" s="54">
        <v>20</v>
      </c>
      <c r="U16" s="17">
        <f t="shared" si="2"/>
        <v>20</v>
      </c>
      <c r="V16" s="29">
        <v>0.66666666666666663</v>
      </c>
      <c r="W16" s="18"/>
      <c r="X16" s="18"/>
      <c r="Y16" s="30">
        <f t="shared" si="3"/>
        <v>0</v>
      </c>
    </row>
    <row r="17" spans="1:25" ht="23.25" customHeight="1">
      <c r="A17" s="55">
        <v>3</v>
      </c>
      <c r="B17" s="58" t="str">
        <f>'MCC_maquettes2018-2019'!B18</f>
        <v>Paye dans le système d'information</v>
      </c>
      <c r="C17" s="65">
        <f>SUM('MCC_maquettes2018-2019'!C18)</f>
        <v>0</v>
      </c>
      <c r="D17" s="66" t="s">
        <v>45</v>
      </c>
      <c r="E17" s="66" t="s">
        <v>45</v>
      </c>
      <c r="F17" s="63" t="s">
        <v>48</v>
      </c>
      <c r="G17" s="53">
        <v>30</v>
      </c>
      <c r="H17" s="68"/>
      <c r="I17" s="68"/>
      <c r="J17" s="70">
        <f>SUM('MCC_maquettes2018-2019'!M18)</f>
        <v>0</v>
      </c>
      <c r="K17" s="54">
        <f>SUM('MCC_maquettes2018-2019'!N18)</f>
        <v>4</v>
      </c>
      <c r="L17" s="19">
        <f>SUM('MCC_maquettes2018-2019'!O18)</f>
        <v>0</v>
      </c>
      <c r="M17" s="62">
        <f t="shared" si="0"/>
        <v>4</v>
      </c>
      <c r="N17" s="16">
        <v>1.5</v>
      </c>
      <c r="O17" s="17">
        <v>1</v>
      </c>
      <c r="P17" s="70"/>
      <c r="Q17" s="17">
        <f t="shared" si="1"/>
        <v>0</v>
      </c>
      <c r="R17" s="17">
        <v>1</v>
      </c>
      <c r="S17" s="17">
        <v>1</v>
      </c>
      <c r="T17" s="54">
        <v>4</v>
      </c>
      <c r="U17" s="17">
        <f t="shared" si="2"/>
        <v>4</v>
      </c>
      <c r="V17" s="29">
        <v>0.66666666666666663</v>
      </c>
      <c r="W17" s="18"/>
      <c r="X17" s="18"/>
      <c r="Y17" s="30">
        <f t="shared" si="3"/>
        <v>0</v>
      </c>
    </row>
    <row r="18" spans="1:25" ht="23.25" customHeight="1">
      <c r="A18" s="55">
        <v>3</v>
      </c>
      <c r="B18" s="58" t="str">
        <f>'MCC_maquettes2018-2019'!B19</f>
        <v>Progiciel de paye</v>
      </c>
      <c r="C18" s="65">
        <f>SUM('MCC_maquettes2018-2019'!C19)</f>
        <v>0</v>
      </c>
      <c r="D18" s="66" t="s">
        <v>41</v>
      </c>
      <c r="E18" s="66" t="s">
        <v>41</v>
      </c>
      <c r="F18" s="63" t="s">
        <v>48</v>
      </c>
      <c r="G18" s="53">
        <v>30</v>
      </c>
      <c r="H18" s="68"/>
      <c r="I18" s="68"/>
      <c r="J18" s="70">
        <f>SUM('MCC_maquettes2018-2019'!M19)</f>
        <v>4</v>
      </c>
      <c r="K18" s="54">
        <f>SUM('MCC_maquettes2018-2019'!N19)</f>
        <v>16</v>
      </c>
      <c r="L18" s="19">
        <f>SUM('MCC_maquettes2018-2019'!O19)</f>
        <v>0</v>
      </c>
      <c r="M18" s="62">
        <f t="shared" si="0"/>
        <v>22</v>
      </c>
      <c r="N18" s="16">
        <v>1.5</v>
      </c>
      <c r="O18" s="17">
        <v>1</v>
      </c>
      <c r="P18" s="70">
        <v>4</v>
      </c>
      <c r="Q18" s="17">
        <f t="shared" si="1"/>
        <v>6</v>
      </c>
      <c r="R18" s="17">
        <v>1</v>
      </c>
      <c r="S18" s="17">
        <v>1</v>
      </c>
      <c r="T18" s="54">
        <v>16</v>
      </c>
      <c r="U18" s="17">
        <f t="shared" si="2"/>
        <v>16</v>
      </c>
      <c r="V18" s="29">
        <v>0.66666666666666663</v>
      </c>
      <c r="W18" s="18"/>
      <c r="X18" s="18"/>
      <c r="Y18" s="30">
        <f t="shared" si="3"/>
        <v>0</v>
      </c>
    </row>
    <row r="19" spans="1:25" ht="23.25" customHeight="1">
      <c r="A19" s="55">
        <v>3</v>
      </c>
      <c r="B19" s="58" t="str">
        <f>'MCC_maquettes2018-2019'!B20</f>
        <v>Excel</v>
      </c>
      <c r="C19" s="65">
        <f>SUM('MCC_maquettes2018-2019'!C20)</f>
        <v>0</v>
      </c>
      <c r="D19" s="66" t="s">
        <v>44</v>
      </c>
      <c r="E19" s="66" t="s">
        <v>44</v>
      </c>
      <c r="F19" s="63" t="s">
        <v>48</v>
      </c>
      <c r="G19" s="53">
        <v>30</v>
      </c>
      <c r="H19" s="68"/>
      <c r="I19" s="68"/>
      <c r="J19" s="70">
        <f>SUM('MCC_maquettes2018-2019'!M20)</f>
        <v>2</v>
      </c>
      <c r="K19" s="54">
        <f>SUM('MCC_maquettes2018-2019'!N20)</f>
        <v>16</v>
      </c>
      <c r="L19" s="19">
        <f>SUM('MCC_maquettes2018-2019'!O20)</f>
        <v>0</v>
      </c>
      <c r="M19" s="62">
        <f t="shared" si="0"/>
        <v>19</v>
      </c>
      <c r="N19" s="16">
        <v>1.5</v>
      </c>
      <c r="O19" s="17">
        <v>1</v>
      </c>
      <c r="P19" s="70">
        <v>2</v>
      </c>
      <c r="Q19" s="17">
        <f t="shared" si="1"/>
        <v>3</v>
      </c>
      <c r="R19" s="17">
        <v>1</v>
      </c>
      <c r="S19" s="17">
        <v>1</v>
      </c>
      <c r="T19" s="54">
        <v>16</v>
      </c>
      <c r="U19" s="17">
        <f t="shared" si="2"/>
        <v>16</v>
      </c>
      <c r="V19" s="29">
        <v>0.66666666666666663</v>
      </c>
      <c r="W19" s="18"/>
      <c r="X19" s="18"/>
      <c r="Y19" s="30">
        <f t="shared" si="3"/>
        <v>0</v>
      </c>
    </row>
    <row r="20" spans="1:25" ht="23.25" customHeight="1">
      <c r="A20" s="55">
        <v>3</v>
      </c>
      <c r="B20" s="58" t="str">
        <f>'MCC_maquettes2018-2019'!B21</f>
        <v>Payes spécifiques</v>
      </c>
      <c r="C20" s="65">
        <f>SUM('MCC_maquettes2018-2019'!C21)</f>
        <v>0</v>
      </c>
      <c r="D20" s="66" t="s">
        <v>44</v>
      </c>
      <c r="E20" s="66" t="s">
        <v>44</v>
      </c>
      <c r="F20" s="63" t="s">
        <v>48</v>
      </c>
      <c r="G20" s="53">
        <v>30</v>
      </c>
      <c r="H20" s="68"/>
      <c r="I20" s="68"/>
      <c r="J20" s="70">
        <f>SUM('MCC_maquettes2018-2019'!M21)</f>
        <v>12</v>
      </c>
      <c r="K20" s="54">
        <f>SUM('MCC_maquettes2018-2019'!N21)</f>
        <v>12</v>
      </c>
      <c r="L20" s="19">
        <f>SUM('MCC_maquettes2018-2019'!O21)</f>
        <v>0</v>
      </c>
      <c r="M20" s="62">
        <f t="shared" si="0"/>
        <v>30</v>
      </c>
      <c r="N20" s="16">
        <v>1.5</v>
      </c>
      <c r="O20" s="17">
        <v>1</v>
      </c>
      <c r="P20" s="70">
        <v>12</v>
      </c>
      <c r="Q20" s="17">
        <f t="shared" si="1"/>
        <v>18</v>
      </c>
      <c r="R20" s="17">
        <v>1</v>
      </c>
      <c r="S20" s="17">
        <v>1</v>
      </c>
      <c r="T20" s="54">
        <v>12</v>
      </c>
      <c r="U20" s="17">
        <f t="shared" si="2"/>
        <v>12</v>
      </c>
      <c r="V20" s="29">
        <v>0.66666666666666663</v>
      </c>
      <c r="W20" s="18"/>
      <c r="X20" s="18"/>
      <c r="Y20" s="30">
        <f t="shared" si="3"/>
        <v>0</v>
      </c>
    </row>
    <row r="21" spans="1:25" ht="23.25" customHeight="1">
      <c r="A21" s="55">
        <v>4</v>
      </c>
      <c r="B21" s="58" t="str">
        <f>'MCC_maquettes2018-2019'!B22</f>
        <v>Anglais</v>
      </c>
      <c r="C21" s="65">
        <f>SUM('MCC_maquettes2018-2019'!C22)</f>
        <v>0</v>
      </c>
      <c r="D21" s="66" t="s">
        <v>42</v>
      </c>
      <c r="E21" s="66" t="s">
        <v>42</v>
      </c>
      <c r="F21" s="63" t="s">
        <v>50</v>
      </c>
      <c r="G21" s="53">
        <v>30</v>
      </c>
      <c r="H21" s="68"/>
      <c r="I21" s="68"/>
      <c r="J21" s="70">
        <f>SUM('MCC_maquettes2018-2019'!M22)</f>
        <v>2</v>
      </c>
      <c r="K21" s="54">
        <f>SUM('MCC_maquettes2018-2019'!N22)</f>
        <v>38</v>
      </c>
      <c r="L21" s="19">
        <f>SUM('MCC_maquettes2018-2019'!O22)</f>
        <v>0</v>
      </c>
      <c r="M21" s="62">
        <f t="shared" si="0"/>
        <v>41</v>
      </c>
      <c r="N21" s="16">
        <v>1.5</v>
      </c>
      <c r="O21" s="17">
        <v>1</v>
      </c>
      <c r="P21" s="70">
        <v>2</v>
      </c>
      <c r="Q21" s="17">
        <f t="shared" si="1"/>
        <v>3</v>
      </c>
      <c r="R21" s="17">
        <v>1</v>
      </c>
      <c r="S21" s="17">
        <v>1</v>
      </c>
      <c r="T21" s="54">
        <v>38</v>
      </c>
      <c r="U21" s="17">
        <f t="shared" si="2"/>
        <v>38</v>
      </c>
      <c r="V21" s="29"/>
      <c r="W21" s="18"/>
      <c r="X21" s="18"/>
      <c r="Y21" s="30"/>
    </row>
    <row r="22" spans="1:25" ht="23.25" customHeight="1">
      <c r="A22" s="55">
        <v>5</v>
      </c>
      <c r="B22" s="58" t="str">
        <f>'MCC_maquettes2018-2019'!B23</f>
        <v>Projet tutoré</v>
      </c>
      <c r="C22" s="65">
        <f>SUM('MCC_maquettes2018-2019'!C23)</f>
        <v>0</v>
      </c>
      <c r="D22" s="66" t="s">
        <v>46</v>
      </c>
      <c r="E22" s="66" t="s">
        <v>46</v>
      </c>
      <c r="F22" s="63" t="s">
        <v>48</v>
      </c>
      <c r="G22" s="53">
        <v>30</v>
      </c>
      <c r="H22" s="68"/>
      <c r="I22" s="68"/>
      <c r="J22" s="70">
        <f>SUM('MCC_maquettes2018-2019'!M23)</f>
        <v>0</v>
      </c>
      <c r="K22" s="54">
        <f>SUM('MCC_maquettes2018-2019'!N23)</f>
        <v>0</v>
      </c>
      <c r="L22" s="19">
        <f>SUM('MCC_maquettes2018-2019'!O23)</f>
        <v>0</v>
      </c>
      <c r="M22" s="62">
        <f t="shared" si="0"/>
        <v>90</v>
      </c>
      <c r="N22" s="16">
        <v>1.5</v>
      </c>
      <c r="O22" s="17">
        <v>1</v>
      </c>
      <c r="P22" s="54"/>
      <c r="Q22" s="17">
        <f t="shared" si="1"/>
        <v>0</v>
      </c>
      <c r="R22" s="17">
        <v>1</v>
      </c>
      <c r="S22" s="17">
        <v>30</v>
      </c>
      <c r="T22" s="59">
        <v>3</v>
      </c>
      <c r="U22" s="17">
        <f t="shared" si="2"/>
        <v>90</v>
      </c>
      <c r="V22" s="29"/>
      <c r="W22" s="18"/>
      <c r="X22" s="18"/>
      <c r="Y22" s="30">
        <f>(W22*X22)*V22</f>
        <v>0</v>
      </c>
    </row>
    <row r="23" spans="1:25" ht="23.25" customHeight="1">
      <c r="A23" s="55">
        <v>6</v>
      </c>
      <c r="B23" s="58" t="str">
        <f>'MCC_maquettes2018-2019'!B25</f>
        <v>Période en entreprise</v>
      </c>
      <c r="C23" s="65">
        <f>SUM('MCC_maquettes2018-2019'!C25)</f>
        <v>0</v>
      </c>
      <c r="D23" s="66" t="s">
        <v>47</v>
      </c>
      <c r="E23" s="66" t="s">
        <v>47</v>
      </c>
      <c r="F23" s="63" t="s">
        <v>48</v>
      </c>
      <c r="G23" s="53">
        <v>13</v>
      </c>
      <c r="H23" s="68"/>
      <c r="I23" s="68"/>
      <c r="J23" s="70">
        <f>SUM('MCC_maquettes2018-2019'!M25)</f>
        <v>0</v>
      </c>
      <c r="K23" s="54">
        <f>SUM('MCC_maquettes2018-2019'!N25)</f>
        <v>0</v>
      </c>
      <c r="L23" s="19">
        <f>SUM('MCC_maquettes2018-2019'!O25)</f>
        <v>0</v>
      </c>
      <c r="M23" s="62">
        <f t="shared" si="0"/>
        <v>26</v>
      </c>
      <c r="N23" s="16">
        <v>1.5</v>
      </c>
      <c r="O23" s="17">
        <v>1</v>
      </c>
      <c r="P23" s="54"/>
      <c r="Q23" s="17">
        <f t="shared" si="1"/>
        <v>0</v>
      </c>
      <c r="R23" s="17">
        <v>1</v>
      </c>
      <c r="S23" s="17">
        <v>13</v>
      </c>
      <c r="T23" s="54">
        <v>2</v>
      </c>
      <c r="U23" s="17">
        <f t="shared" si="2"/>
        <v>26</v>
      </c>
      <c r="V23" s="29"/>
      <c r="W23" s="18"/>
      <c r="X23" s="18"/>
      <c r="Y23" s="30"/>
    </row>
    <row r="24" spans="1:25" ht="23.25" customHeight="1">
      <c r="A24" s="55" t="s">
        <v>18</v>
      </c>
      <c r="B24" s="58" t="str">
        <f>'MCC_maquettes2018-2019'!B26</f>
        <v>suivi apprentissage</v>
      </c>
      <c r="C24" s="65">
        <f>SUM('MCC_maquettes2018-2019'!C26)</f>
        <v>0</v>
      </c>
      <c r="D24" s="66" t="s">
        <v>47</v>
      </c>
      <c r="E24" s="66" t="s">
        <v>47</v>
      </c>
      <c r="F24" s="63" t="s">
        <v>48</v>
      </c>
      <c r="G24" s="53">
        <v>17</v>
      </c>
      <c r="H24" s="68"/>
      <c r="I24" s="68"/>
      <c r="J24" s="70">
        <f>SUM('MCC_maquettes2018-2019'!M26)</f>
        <v>0</v>
      </c>
      <c r="K24" s="54">
        <f>SUM('MCC_maquettes2018-2019'!N26)</f>
        <v>0</v>
      </c>
      <c r="L24" s="19">
        <f>SUM('MCC_maquettes2018-2019'!O26)</f>
        <v>0</v>
      </c>
      <c r="M24" s="62">
        <f t="shared" si="0"/>
        <v>136</v>
      </c>
      <c r="N24" s="16">
        <v>1.5</v>
      </c>
      <c r="O24" s="17">
        <v>1</v>
      </c>
      <c r="P24" s="54"/>
      <c r="Q24" s="17">
        <f t="shared" si="1"/>
        <v>0</v>
      </c>
      <c r="R24" s="17">
        <v>1</v>
      </c>
      <c r="S24" s="17">
        <v>17</v>
      </c>
      <c r="T24" s="54">
        <v>8</v>
      </c>
      <c r="U24" s="17">
        <f t="shared" si="2"/>
        <v>136</v>
      </c>
      <c r="V24" s="29"/>
      <c r="W24" s="18"/>
      <c r="X24" s="18"/>
      <c r="Y24" s="30"/>
    </row>
    <row r="25" spans="1:25" ht="23.25" customHeight="1">
      <c r="A25" s="180" t="s">
        <v>53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2"/>
      <c r="M25" s="62">
        <f>SUM(M6:M24)</f>
        <v>752.31818181818176</v>
      </c>
      <c r="N25" s="16"/>
      <c r="O25" s="17"/>
      <c r="P25" s="17"/>
      <c r="Q25" s="17"/>
      <c r="R25" s="17"/>
      <c r="S25" s="17"/>
      <c r="T25" s="17"/>
      <c r="U25" s="17"/>
      <c r="V25" s="29"/>
      <c r="W25" s="18"/>
      <c r="X25" s="18"/>
      <c r="Y25" s="30"/>
    </row>
    <row r="26" spans="1:25" ht="30.75" customHeight="1">
      <c r="A26" s="20"/>
      <c r="B26" s="21"/>
      <c r="C26" s="22"/>
      <c r="D26" s="22"/>
      <c r="E26" s="31" t="s">
        <v>19</v>
      </c>
      <c r="F26" s="23"/>
      <c r="G26" s="51"/>
      <c r="H26" s="51"/>
      <c r="I26" s="51"/>
      <c r="J26" s="50">
        <f>SUM(J6:J25)</f>
        <v>117</v>
      </c>
      <c r="K26" s="50">
        <f>SUM(K6:K25)</f>
        <v>315</v>
      </c>
      <c r="L26" s="50">
        <f>SUM(L6:L25)</f>
        <v>0</v>
      </c>
      <c r="M26" s="49"/>
      <c r="N26" s="32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4"/>
    </row>
    <row r="27" spans="1:25" ht="30.75" customHeight="1">
      <c r="A27" s="24"/>
      <c r="B27" s="167" t="s">
        <v>22</v>
      </c>
      <c r="C27" s="168"/>
      <c r="D27" s="168"/>
      <c r="E27" s="168"/>
      <c r="F27" s="168"/>
      <c r="G27" s="52" t="s">
        <v>21</v>
      </c>
      <c r="H27" s="52"/>
      <c r="I27" s="52"/>
      <c r="J27" s="64">
        <f>M25</f>
        <v>752.31818181818176</v>
      </c>
      <c r="L27" s="44"/>
      <c r="M27" s="45"/>
      <c r="N27" s="46"/>
      <c r="O27" s="47"/>
      <c r="P27" s="47"/>
      <c r="Q27" s="47"/>
      <c r="R27" s="47"/>
      <c r="S27" s="47"/>
      <c r="T27" s="47"/>
      <c r="U27" s="47"/>
      <c r="V27" s="48"/>
      <c r="W27" s="48"/>
      <c r="X27" s="48"/>
      <c r="Y27" s="48"/>
    </row>
    <row r="28" spans="1:25" ht="30.75" customHeight="1">
      <c r="A28" s="25"/>
      <c r="B28" s="169"/>
      <c r="C28" s="170"/>
      <c r="D28" s="170"/>
      <c r="E28" s="170"/>
      <c r="F28" s="170"/>
      <c r="G28" s="52" t="s">
        <v>20</v>
      </c>
      <c r="H28" s="52"/>
      <c r="I28" s="52"/>
      <c r="J28" s="56">
        <f>J27/G6</f>
        <v>25.077272727272724</v>
      </c>
      <c r="L28" s="43"/>
      <c r="M28" s="39"/>
      <c r="N28" s="40"/>
      <c r="O28" s="41"/>
      <c r="P28" s="41"/>
      <c r="Q28" s="41"/>
      <c r="R28" s="41"/>
      <c r="S28" s="41"/>
      <c r="T28" s="41"/>
      <c r="U28" s="41"/>
      <c r="V28" s="42"/>
      <c r="W28" s="42"/>
      <c r="X28" s="42"/>
      <c r="Y28" s="42"/>
    </row>
    <row r="29" spans="1:25">
      <c r="L29" s="35"/>
      <c r="M29" s="39"/>
      <c r="N29" s="36"/>
      <c r="O29" s="37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>
      <c r="I30" s="1" t="s">
        <v>10</v>
      </c>
      <c r="J30" s="1">
        <f>SUM(J26)/450*100</f>
        <v>26</v>
      </c>
    </row>
    <row r="31" spans="1:25">
      <c r="I31" s="1" t="s">
        <v>11</v>
      </c>
      <c r="J31" s="1">
        <f>SUM(K26)/450*100</f>
        <v>70</v>
      </c>
    </row>
  </sheetData>
  <mergeCells count="29">
    <mergeCell ref="A1:A3"/>
    <mergeCell ref="B1:B3"/>
    <mergeCell ref="C1:C3"/>
    <mergeCell ref="D1:D3"/>
    <mergeCell ref="E1:E3"/>
    <mergeCell ref="Y2:Y3"/>
    <mergeCell ref="A25:L25"/>
    <mergeCell ref="O2:O3"/>
    <mergeCell ref="P2:P3"/>
    <mergeCell ref="Q2:Q3"/>
    <mergeCell ref="R2:R3"/>
    <mergeCell ref="S2:S3"/>
    <mergeCell ref="T2:T3"/>
    <mergeCell ref="G1:G3"/>
    <mergeCell ref="J1:M1"/>
    <mergeCell ref="N1:Q1"/>
    <mergeCell ref="R1:U1"/>
    <mergeCell ref="V1:Y1"/>
    <mergeCell ref="J2:J3"/>
    <mergeCell ref="K2:K3"/>
    <mergeCell ref="L2:L3"/>
    <mergeCell ref="B27:F28"/>
    <mergeCell ref="U2:U3"/>
    <mergeCell ref="V2:V3"/>
    <mergeCell ref="W2:W3"/>
    <mergeCell ref="X2:X3"/>
    <mergeCell ref="M2:M3"/>
    <mergeCell ref="N2:N3"/>
    <mergeCell ref="F1:F3"/>
  </mergeCells>
  <dataValidations count="1">
    <dataValidation type="list" allowBlank="1" showInputMessage="1" showErrorMessage="1" sqref="F6:F24">
      <formula1>sections_CNU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2" sqref="B2:B7"/>
    </sheetView>
  </sheetViews>
  <sheetFormatPr baseColWidth="10" defaultRowHeight="15"/>
  <cols>
    <col min="2" max="2" width="16.85546875" customWidth="1"/>
  </cols>
  <sheetData>
    <row r="1" spans="1:3">
      <c r="A1" t="s">
        <v>56</v>
      </c>
      <c r="B1" t="s">
        <v>57</v>
      </c>
      <c r="C1" t="s">
        <v>58</v>
      </c>
    </row>
    <row r="2" spans="1:3">
      <c r="A2" t="s">
        <v>59</v>
      </c>
      <c r="B2" t="s">
        <v>60</v>
      </c>
      <c r="C2" t="s">
        <v>61</v>
      </c>
    </row>
    <row r="3" spans="1:3">
      <c r="A3" t="s">
        <v>62</v>
      </c>
      <c r="B3" t="s">
        <v>63</v>
      </c>
    </row>
    <row r="4" spans="1:3">
      <c r="A4" t="s">
        <v>64</v>
      </c>
      <c r="B4" t="s">
        <v>65</v>
      </c>
    </row>
    <row r="5" spans="1:3">
      <c r="B5" t="s">
        <v>66</v>
      </c>
    </row>
    <row r="6" spans="1:3">
      <c r="B6" t="s">
        <v>67</v>
      </c>
    </row>
    <row r="7" spans="1:3">
      <c r="B7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Rappel régle.-dates conseils</vt:lpstr>
      <vt:lpstr>MCC_maquettes2018-2019</vt:lpstr>
      <vt:lpstr>Coût 2018-2019_aprèsMCC</vt:lpstr>
      <vt:lpstr>Liste de valeurs</vt:lpstr>
      <vt:lpstr>mod</vt:lpstr>
      <vt:lpstr>nat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vaufrere</dc:creator>
  <cp:lastModifiedBy>Leila Amrane</cp:lastModifiedBy>
  <cp:lastPrinted>2018-06-11T13:51:08Z</cp:lastPrinted>
  <dcterms:created xsi:type="dcterms:W3CDTF">2017-06-21T08:08:47Z</dcterms:created>
  <dcterms:modified xsi:type="dcterms:W3CDTF">2021-09-28T16:14:30Z</dcterms:modified>
  <cp:contentStatus/>
</cp:coreProperties>
</file>