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IRECTION-CFVU\DIRECTION\Secrétariat DEFI\CFVU\2022\2022-2023_M3C\Maquettes_M3C\IUT18\2022_09_05_CFVUApprouve\"/>
    </mc:Choice>
  </mc:AlternateContent>
  <bookViews>
    <workbookView xWindow="0" yWindow="0" windowWidth="28800" windowHeight="12000" activeTab="1"/>
  </bookViews>
  <sheets>
    <sheet name="Rappel_régle_-dates_conseils" sheetId="1" r:id="rId1"/>
    <sheet name="MCC_maquettes2022-2023" sheetId="2" r:id="rId2"/>
    <sheet name="Coût_2018-2019_aprèsMCC" sheetId="3" state="hidden" r:id="rId3"/>
    <sheet name="Liste_de_valeurs" sheetId="4" state="hidden" r:id="rId4"/>
  </sheets>
  <definedNames>
    <definedName name="modalité">Liste_de_valeurs!$A$1:$A$4</definedName>
    <definedName name="natu">Liste_de_valeurs!$B$2:$B$7</definedName>
    <definedName name="NATURE">Liste_de_valeurs!$B$1:$B$7</definedName>
    <definedName name="Print_Area_2">'MCC_maquettes2022-2023'!$A$1:$AC$30</definedName>
    <definedName name="_xlnm.Print_Area" localSheetId="1">'MCC_maquettes2022-2023'!$A$1:$AC$30</definedName>
  </definedNames>
  <calcPr calcId="162913"/>
</workbook>
</file>

<file path=xl/calcChain.xml><?xml version="1.0" encoding="utf-8"?>
<calcChain xmlns="http://schemas.openxmlformats.org/spreadsheetml/2006/main">
  <c r="J29" i="3" l="1"/>
  <c r="H29" i="3"/>
  <c r="C29" i="3"/>
  <c r="B29" i="3"/>
  <c r="J28" i="3"/>
  <c r="H28" i="3"/>
  <c r="C28" i="3"/>
  <c r="B28" i="3"/>
  <c r="J27" i="3"/>
  <c r="H27" i="3"/>
  <c r="C27" i="3"/>
  <c r="B27" i="3"/>
  <c r="J26" i="3"/>
  <c r="I26" i="3"/>
  <c r="H26" i="3"/>
  <c r="C26" i="3"/>
  <c r="B26" i="3"/>
  <c r="J25" i="3"/>
  <c r="I25" i="3"/>
  <c r="H25" i="3"/>
  <c r="C25" i="3"/>
  <c r="B25" i="3"/>
  <c r="J24" i="3"/>
  <c r="I24" i="3"/>
  <c r="H24" i="3"/>
  <c r="C24" i="3"/>
  <c r="B24" i="3"/>
  <c r="B23" i="3"/>
  <c r="J20" i="3"/>
  <c r="I20" i="3"/>
  <c r="H20" i="3"/>
  <c r="C20" i="3"/>
  <c r="B20" i="3"/>
  <c r="J19" i="3"/>
  <c r="I19" i="3"/>
  <c r="H19" i="3"/>
  <c r="C19" i="3"/>
  <c r="B19" i="3"/>
  <c r="B18" i="3"/>
  <c r="J17" i="3"/>
  <c r="I17" i="3"/>
  <c r="H17" i="3"/>
  <c r="C17" i="3"/>
  <c r="B17" i="3"/>
  <c r="J16" i="3"/>
  <c r="I16" i="3"/>
  <c r="H16" i="3"/>
  <c r="C16" i="3"/>
  <c r="B16" i="3"/>
  <c r="B15" i="3"/>
  <c r="J14" i="3"/>
  <c r="I14" i="3"/>
  <c r="H14" i="3"/>
  <c r="C14" i="3"/>
  <c r="B14" i="3"/>
  <c r="I13" i="3"/>
  <c r="R13" i="3" s="1"/>
  <c r="S13" i="3" s="1"/>
  <c r="H13" i="3"/>
  <c r="N13" i="3" s="1"/>
  <c r="O13" i="3" s="1"/>
  <c r="B13" i="3"/>
  <c r="J12" i="3"/>
  <c r="I12" i="3"/>
  <c r="H12" i="3"/>
  <c r="C12" i="3"/>
  <c r="B12" i="3"/>
  <c r="B11" i="3"/>
  <c r="J10" i="3"/>
  <c r="I10" i="3"/>
  <c r="H10" i="3"/>
  <c r="C10" i="3"/>
  <c r="B10" i="3"/>
  <c r="J9" i="3"/>
  <c r="I9" i="3"/>
  <c r="H9" i="3"/>
  <c r="C9" i="3"/>
  <c r="B9" i="3"/>
  <c r="J8" i="3"/>
  <c r="I8" i="3"/>
  <c r="H8" i="3"/>
  <c r="C8" i="3"/>
  <c r="B8" i="3"/>
  <c r="J7" i="3"/>
  <c r="I7" i="3"/>
  <c r="H7" i="3"/>
  <c r="C7" i="3"/>
  <c r="B7" i="3"/>
  <c r="B6" i="3"/>
  <c r="I35" i="3"/>
  <c r="S29" i="3"/>
  <c r="K29" i="3"/>
  <c r="S28" i="3"/>
  <c r="K28" i="3" s="1"/>
  <c r="S27" i="3"/>
  <c r="K27" i="3" s="1"/>
  <c r="S26" i="3"/>
  <c r="O26" i="3"/>
  <c r="S25" i="3"/>
  <c r="O25" i="3"/>
  <c r="K25" i="3" s="1"/>
  <c r="S24" i="3"/>
  <c r="O24" i="3"/>
  <c r="S20" i="3"/>
  <c r="O20" i="3"/>
  <c r="K20" i="3"/>
  <c r="S19" i="3"/>
  <c r="O19" i="3"/>
  <c r="S17" i="3"/>
  <c r="O17" i="3"/>
  <c r="S16" i="3"/>
  <c r="O16" i="3"/>
  <c r="K16" i="3" s="1"/>
  <c r="S14" i="3"/>
  <c r="O14" i="3"/>
  <c r="R12" i="3"/>
  <c r="S12" i="3" s="1"/>
  <c r="N12" i="3"/>
  <c r="O12" i="3" s="1"/>
  <c r="S10" i="3"/>
  <c r="O10" i="3"/>
  <c r="K10" i="3" s="1"/>
  <c r="S9" i="3"/>
  <c r="O9" i="3"/>
  <c r="S8" i="3"/>
  <c r="O8" i="3"/>
  <c r="K8" i="3" s="1"/>
  <c r="S7" i="3"/>
  <c r="O7" i="3"/>
  <c r="K7" i="3" s="1"/>
  <c r="S6" i="3"/>
  <c r="I31" i="3" l="1"/>
  <c r="K17" i="3"/>
  <c r="K24" i="3"/>
  <c r="K19" i="3"/>
  <c r="K9" i="3"/>
  <c r="K21" i="3" s="1"/>
  <c r="K26" i="3"/>
  <c r="K14" i="3"/>
  <c r="K31" i="3"/>
  <c r="I36" i="3"/>
  <c r="I37" i="3" s="1"/>
  <c r="K13" i="3"/>
  <c r="H32" i="3" l="1"/>
  <c r="H33" i="3" s="1"/>
  <c r="K30" i="3"/>
</calcChain>
</file>

<file path=xl/sharedStrings.xml><?xml version="1.0" encoding="utf-8"?>
<sst xmlns="http://schemas.openxmlformats.org/spreadsheetml/2006/main" count="315" uniqueCount="148">
  <si>
    <t>Intitulé de la mention</t>
  </si>
  <si>
    <t>GESTION DES ORGANISATIONS AGRICOLES ET AGROALIMENTAIRES</t>
  </si>
  <si>
    <r>
      <t>Date de l'examen et avis du conseil de l'UFR</t>
    </r>
    <r>
      <rPr>
        <b/>
        <sz val="11"/>
        <color rgb="FFFF0000"/>
        <rFont val="Calibri"/>
        <family val="2"/>
      </rPr>
      <t>(la saisie de la date conditionne le passage à la CFVU)</t>
    </r>
  </si>
  <si>
    <t>Dates de l'examen et avis de la CFVU</t>
  </si>
  <si>
    <t>Responsable du parcours</t>
  </si>
  <si>
    <t>Pierre-Yves Charpentier</t>
  </si>
  <si>
    <t>Statut</t>
  </si>
  <si>
    <t>Maître de conférences</t>
  </si>
  <si>
    <r>
      <t>quelques rappels réglementaires</t>
    </r>
    <r>
      <rPr>
        <b/>
        <sz val="11"/>
        <color rgb="FF000000"/>
        <rFont val="Calibri"/>
        <family val="2"/>
      </rPr>
      <t>:</t>
    </r>
  </si>
  <si>
    <r>
      <t>·</t>
    </r>
    <r>
      <rPr>
        <sz val="7"/>
        <color rgb="FF000000"/>
        <rFont val="Times New Roman"/>
        <family val="1"/>
      </rPr>
      <t>        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</si>
  <si>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>        </t>
    </r>
    <r>
      <rPr>
        <sz val="10"/>
        <color rgb="FF000000"/>
        <rFont val="Trebuchet MS"/>
        <family val="2"/>
      </rPr>
      <t>Les types de contrôle et d’épreuves autorisés sont à titre d’exemple:</t>
    </r>
    <r>
      <rPr>
        <sz val="10"/>
        <color rgb="FF000000"/>
        <rFont val="Trebuchet MS"/>
        <family val="2"/>
      </rPr>
      <t xml:space="preserve">
'-</t>
    </r>
    <r>
      <rPr>
        <sz val="10"/>
        <color rgb="FF000000"/>
        <rFont val="Trebuchet MS"/>
        <family val="2"/>
      </rPr>
      <t>Contrôle Continu intégral (CC) 2 minimum</t>
    </r>
    <r>
      <rPr>
        <sz val="10"/>
        <color rgb="FF000000"/>
        <rFont val="Trebuchet MS"/>
        <family val="2"/>
      </rPr>
      <t xml:space="preserve">
- Contrôle mixte (ex : partiel , galop d'essai...</t>
    </r>
    <r>
      <rPr>
        <b/>
        <sz val="10"/>
        <color rgb="FF000000"/>
        <rFont val="Trebuchet MS"/>
        <family val="2"/>
      </rPr>
      <t>.) + CT</t>
    </r>
    <r>
      <rPr>
        <sz val="10"/>
        <color rgb="FF000000"/>
        <rFont val="Trebuchet MS"/>
        <family val="2"/>
      </rPr>
      <t>- Examen Terminal (CT)</t>
    </r>
    <r>
      <rPr>
        <sz val="10"/>
        <color rgb="FF000000"/>
        <rFont val="Trebuchet MS"/>
        <family val="2"/>
      </rPr>
      <t xml:space="preserve">
- Ecrit (l'indication de la durée est obligatoire)</t>
    </r>
    <r>
      <rPr>
        <sz val="10"/>
        <color rgb="FF000000"/>
        <rFont val="Trebuchet MS"/>
        <family val="2"/>
      </rPr>
      <t xml:space="preserve">
-  Oral (durée à préciser)</t>
    </r>
    <r>
      <rPr>
        <sz val="10"/>
        <color rgb="FF000000"/>
        <rFont val="Trebuchet MS"/>
        <family val="2"/>
      </rPr>
      <t>-  Ecrit</t>
    </r>
    <r>
      <rPr>
        <sz val="10"/>
        <color rgb="FF000000"/>
        <rFont val="Trebuchet MS"/>
        <family val="2"/>
      </rPr>
      <t>et Oral (durées à préciser)Il n'est pas possible de prévoir un CCouCT (le choix doit être opéré très clairement)</t>
    </r>
  </si>
  <si>
    <r>
      <t>·</t>
    </r>
    <r>
      <rPr>
        <sz val="7"/>
        <color rgb="FF00000A"/>
        <rFont val="Times New Roman"/>
        <family val="1"/>
      </rPr>
      <t>        </t>
    </r>
    <r>
      <rPr>
        <sz val="10"/>
        <color rgb="FF00000A"/>
        <rFont val="Trebuchet MS"/>
        <family val="2"/>
      </rPr>
      <t>Les mémoires, rapports de stage* et projet tuteuré se déroulent en session unique.</t>
    </r>
    <r>
      <rPr>
        <sz val="10"/>
        <color rgb="FF00000A"/>
        <rFont val="Trebuchet MS"/>
        <family val="2"/>
      </rPr>
      <t xml:space="preserve">
*Cela ne s'applique pas aux périodes d'observation telles que définies par la CFVU.</t>
    </r>
  </si>
  <si>
    <r>
      <t>Toute modification (intitulé d'UE par exemple) devra être signalée (ecriture en rouge, case remplie en jaune).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</si>
  <si>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</si>
  <si>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N°UE</t>
  </si>
  <si>
    <t>Intitulé de l'enseignement</t>
  </si>
  <si>
    <t>Code Apogée de l'ELP</t>
  </si>
  <si>
    <t>Type de l'enseignement</t>
  </si>
  <si>
    <t>Si UE mutualisée à d'autres mentions ou années de formation, indiquer lesquelles</t>
  </si>
  <si>
    <t>Porteur
(o/n)</t>
  </si>
  <si>
    <t>COEF</t>
  </si>
  <si>
    <t>ECTS</t>
  </si>
  <si>
    <t>Volume horaire</t>
  </si>
  <si>
    <t>Session 1</t>
  </si>
  <si>
    <t>Session de rattrapage</t>
  </si>
  <si>
    <t>CM</t>
  </si>
  <si>
    <t>TD</t>
  </si>
  <si>
    <t>TP</t>
  </si>
  <si>
    <t>RNE</t>
  </si>
  <si>
    <t>RSE</t>
  </si>
  <si>
    <t>quotité (en %)</t>
  </si>
  <si>
    <t>modalité</t>
  </si>
  <si>
    <t>nature</t>
  </si>
  <si>
    <t>durée</t>
  </si>
  <si>
    <t>quotité (%)</t>
  </si>
  <si>
    <t>Semestre 1</t>
  </si>
  <si>
    <t>UE1</t>
  </si>
  <si>
    <t>Communication</t>
  </si>
  <si>
    <t>BPD5GRU1</t>
  </si>
  <si>
    <t>M11 Techniques de communication</t>
  </si>
  <si>
    <t>BPD5GR11</t>
  </si>
  <si>
    <t>Tronc commun</t>
  </si>
  <si>
    <t>50% CC 50%CT</t>
  </si>
  <si>
    <t>mixte</t>
  </si>
  <si>
    <t>écrit et oral</t>
  </si>
  <si>
    <t>Exposé (20 minutes) - Etudes de cas et création d'outils de communication (Devoirs maison) - Dossier de gestion de crise (préparation une semaine et oral 1 heure)</t>
  </si>
  <si>
    <t>CT</t>
  </si>
  <si>
    <t>Etude de cas (1h30) et oral (20 minutes)</t>
  </si>
  <si>
    <t>La nature des épreuves sera fixée en accord avec le responsable de la formation, en fonction des UE concernées</t>
  </si>
  <si>
    <t>M12 Techniques de vente</t>
  </si>
  <si>
    <t>BPD5GR12</t>
  </si>
  <si>
    <t>Organisation de manifestations (pendant le semestre) - Opérations de promotion (une demi journée) - Dossier de gestion de crise (préparation une semaine et oral 1 heure)</t>
  </si>
  <si>
    <t>M13 Langue vivante en laboratoire</t>
  </si>
  <si>
    <t>BPD5GR13</t>
  </si>
  <si>
    <t>CC</t>
  </si>
  <si>
    <t>Ecrit 1 heure - Oral 20 minutes</t>
  </si>
  <si>
    <t>UE2</t>
  </si>
  <si>
    <t>Cadre juridique</t>
  </si>
  <si>
    <t>BPD5GRU2</t>
  </si>
  <si>
    <t>M21 Fondements et organisation du droit</t>
  </si>
  <si>
    <t>QCM de 30 minutes - Dossier de plaidoirie (préparation une semaine et oral 1 heure)</t>
  </si>
  <si>
    <t>BPD5GRPS</t>
  </si>
  <si>
    <t>18 H Mutualisées avec la LP GPS</t>
  </si>
  <si>
    <t>o</t>
  </si>
  <si>
    <t>BPD5GR21</t>
  </si>
  <si>
    <t>M22 Droit rural</t>
  </si>
  <si>
    <t>BPD5GR22</t>
  </si>
  <si>
    <t>UE3</t>
  </si>
  <si>
    <t>Appréciation et interprétation de l’effet risque au sein de l’entreprise</t>
  </si>
  <si>
    <t>BPD5GRU3</t>
  </si>
  <si>
    <t>M31 Approches du Risque</t>
  </si>
  <si>
    <t>BPD5GR31</t>
  </si>
  <si>
    <t>Ecrit mathématique (1 heure) - Dossier analyse de risque (devoir maison) - Dossier filière agricole - (Préparation sur le semestre et oral 1 heure)</t>
  </si>
  <si>
    <t>M32 Economie rurale et sociologie du vivant</t>
  </si>
  <si>
    <t>BPD5GR32</t>
  </si>
  <si>
    <t>Dossier analyse de risque (devoir maison) - Dossier filière agricole - (Préparation sur le semestre et oral 1 heure)</t>
  </si>
  <si>
    <t>UE4</t>
  </si>
  <si>
    <t>Intervention des pouvoirs publics dans la gestion des risques.</t>
  </si>
  <si>
    <t>BPD5GRU4</t>
  </si>
  <si>
    <t>M41 Risques économiques, financiers et du travail.</t>
  </si>
  <si>
    <t>BPD5GR41</t>
  </si>
  <si>
    <t>Etude de cas (devoir maison) - Dossier de mise en application d'une réglemantation (préparation 24 heures et oral 1 heure)</t>
  </si>
  <si>
    <t>M42 Risques sanitaires et environnementaux.</t>
  </si>
  <si>
    <t>BPD5GR42</t>
  </si>
  <si>
    <t>Semestre 2</t>
  </si>
  <si>
    <t>UE5</t>
  </si>
  <si>
    <t>L’effet risque sur les entreprises du vivant.</t>
  </si>
  <si>
    <t>BPD6GRU5</t>
  </si>
  <si>
    <t>M51 Diagnostic d’entreprise</t>
  </si>
  <si>
    <t>BPD6GR51</t>
  </si>
  <si>
    <t>Etude de cas (1 heure) - Diagnostique comptable (devoir maison) - Dossier d'analyse globale d'une exploitation (préparation pendant le semestre et oral 1 heure)</t>
  </si>
  <si>
    <t>M52 Gestion prévisionnelle</t>
  </si>
  <si>
    <t>BPD6GR52</t>
  </si>
  <si>
    <t>Etude de cas (1 heure) - Analyse financière (devoir maison) - Dossier d'analyse globale d'une exploitation (préparation pendant le semestre et oral 1 heure)</t>
  </si>
  <si>
    <t>M53 Outils spécifiques de gestion des risques dans l’entreprise.</t>
  </si>
  <si>
    <t>BPD6GR53</t>
  </si>
  <si>
    <t>Etude de cas (1 heure) - Analyse d'un risque spécifique (devoir maison) - Dossier d'analyse globale d'une exploitation (préparation pendant le semestre et oral 1 heure)</t>
  </si>
  <si>
    <t>UE6</t>
  </si>
  <si>
    <t>Projet Tuteuré</t>
  </si>
  <si>
    <t>BPD6GR61</t>
  </si>
  <si>
    <t>3X15</t>
  </si>
  <si>
    <t>dossier</t>
  </si>
  <si>
    <t>Modules au choix selon régime d'inscription de l'étudiant :</t>
  </si>
  <si>
    <t>UE7</t>
  </si>
  <si>
    <t>Stage</t>
  </si>
  <si>
    <t>BPD6GR71</t>
  </si>
  <si>
    <t>2X2</t>
  </si>
  <si>
    <t>mémoire</t>
  </si>
  <si>
    <t>Suivi en apprentissage</t>
  </si>
  <si>
    <t>BPD6GR81</t>
  </si>
  <si>
    <t>11</t>
  </si>
  <si>
    <t>8X13</t>
  </si>
  <si>
    <t>Code Apogée de l'ELP
contrat 2012</t>
  </si>
  <si>
    <t>Section
CNU
Enseignement</t>
  </si>
  <si>
    <t>Effectifs attendus parcours</t>
  </si>
  <si>
    <t>Heures CM</t>
  </si>
  <si>
    <t>Heures TD - norme 35/gr</t>
  </si>
  <si>
    <t>Heures TP</t>
  </si>
  <si>
    <t>Total Heq TD</t>
  </si>
  <si>
    <t>Coef eq TD</t>
  </si>
  <si>
    <t>Nbre de groupes</t>
  </si>
  <si>
    <t>Nbres d'heures</t>
  </si>
  <si>
    <t>Charges eq TD</t>
  </si>
  <si>
    <t>3</t>
  </si>
  <si>
    <t>27 : Informatique</t>
  </si>
  <si>
    <t>2</t>
  </si>
  <si>
    <t>06 : Sciences de gestion</t>
  </si>
  <si>
    <t>11 : Langues et littératures anglaises et anglo-saxonnes</t>
  </si>
  <si>
    <t>7</t>
  </si>
  <si>
    <t>01 : Droit privé et sciences criminelles</t>
  </si>
  <si>
    <t>4</t>
  </si>
  <si>
    <t>25 : Mathématiques</t>
  </si>
  <si>
    <t>05 : Sciences économiques</t>
  </si>
  <si>
    <t>67 :Biologie des populations et écologie</t>
  </si>
  <si>
    <t>TOTAL HqTD Semestre 1</t>
  </si>
  <si>
    <t>8</t>
  </si>
  <si>
    <t>TOTAL HqTD Semestre 2</t>
  </si>
  <si>
    <t>Total Heures présentielles Etudiant</t>
  </si>
  <si>
    <t>Total HE Licence de XX</t>
  </si>
  <si>
    <t>Totel HeqTD</t>
  </si>
  <si>
    <t>Totel H/e</t>
  </si>
  <si>
    <t>NATURE</t>
  </si>
  <si>
    <t>Quotité</t>
  </si>
  <si>
    <t>écrit</t>
  </si>
  <si>
    <t>(en %)</t>
  </si>
  <si>
    <t>oral</t>
  </si>
  <si>
    <t>rapport de visite</t>
  </si>
  <si>
    <t>05/09/2022 APPROUVE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</si>
</sst>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C]dd\-mmm"/>
    <numFmt numFmtId="165" formatCode="[$-40C]General"/>
    <numFmt numFmtId="166" formatCode="#\ ??/??&quot; &quot;"/>
    <numFmt numFmtId="167" formatCode="[$-40C]0.00"/>
    <numFmt numFmtId="168" formatCode="[$-40C]0"/>
    <numFmt numFmtId="169" formatCode="[$-40C]0%"/>
    <numFmt numFmtId="170" formatCode="[$-40C]dd\-mmm\-yy"/>
    <numFmt numFmtId="171" formatCode="#,##0.00&quot; &quot;[$€-40C];[Red]&quot;-&quot;#,##0.00&quot; &quot;[$€-40C]"/>
  </numFmts>
  <fonts count="3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  <font>
      <b/>
      <u/>
      <sz val="10"/>
      <color rgb="FF000000"/>
      <name val="Trebuchet MS"/>
      <family val="2"/>
    </font>
    <font>
      <sz val="12"/>
      <color rgb="FF000000"/>
      <name val="Verdana"/>
      <family val="2"/>
    </font>
    <font>
      <b/>
      <sz val="9"/>
      <color rgb="FF000000"/>
      <name val="Arial"/>
      <family val="2"/>
    </font>
    <font>
      <sz val="12"/>
      <color rgb="FFD9D9D9"/>
      <name val="Verdana"/>
      <family val="2"/>
    </font>
    <font>
      <sz val="9"/>
      <color rgb="FF000000"/>
      <name val="Arial"/>
      <family val="2"/>
    </font>
    <font>
      <b/>
      <sz val="10"/>
      <color rgb="FF00FFFF"/>
      <name val="Arial"/>
      <family val="2"/>
    </font>
    <font>
      <b/>
      <sz val="10"/>
      <color rgb="FF80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b/>
      <sz val="11"/>
      <color rgb="FF800000"/>
      <name val="Calibri"/>
      <family val="2"/>
    </font>
    <font>
      <b/>
      <sz val="14"/>
      <color rgb="FF000000"/>
      <name val="Calibri"/>
      <family val="2"/>
    </font>
    <font>
      <b/>
      <sz val="10"/>
      <color rgb="FF0000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9C9C9"/>
        <bgColor rgb="FFC9C9C9"/>
      </patternFill>
    </fill>
    <fill>
      <patternFill patternType="solid">
        <fgColor rgb="FFFEDEF8"/>
        <bgColor rgb="FFFEDEF8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EDE9FD"/>
        <bgColor rgb="FFEDE9FD"/>
      </patternFill>
    </fill>
    <fill>
      <patternFill patternType="solid">
        <fgColor rgb="FFF3F3FF"/>
        <bgColor rgb="FFF3F3FF"/>
      </patternFill>
    </fill>
    <fill>
      <patternFill patternType="solid">
        <fgColor rgb="FFFDEEE3"/>
        <bgColor rgb="FFFDEEE3"/>
      </patternFill>
    </fill>
    <fill>
      <patternFill patternType="solid">
        <fgColor rgb="FFD9D9D9"/>
        <bgColor rgb="FFD9D9D9"/>
      </patternFill>
    </fill>
    <fill>
      <patternFill patternType="solid">
        <fgColor rgb="FF9999FF"/>
        <bgColor rgb="FF9999FF"/>
      </patternFill>
    </fill>
    <fill>
      <patternFill patternType="solid">
        <fgColor rgb="FFF8CBAD"/>
        <bgColor rgb="FFF8CBAD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</borders>
  <cellStyleXfs count="22">
    <xf numFmtId="0" fontId="0" fillId="0" borderId="0"/>
    <xf numFmtId="0" fontId="14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5" fontId="6" fillId="0" borderId="0" applyBorder="0" applyProtection="0"/>
    <xf numFmtId="165" fontId="7" fillId="0" borderId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5" fillId="0" borderId="0" applyNumberFormat="0" applyBorder="0" applyProtection="0"/>
    <xf numFmtId="171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57">
    <xf numFmtId="0" fontId="0" fillId="0" borderId="0" xfId="0"/>
    <xf numFmtId="165" fontId="16" fillId="0" borderId="2" xfId="8" applyFont="1" applyFill="1" applyBorder="1" applyAlignment="1" applyProtection="1">
      <alignment vertical="center"/>
    </xf>
    <xf numFmtId="165" fontId="16" fillId="9" borderId="3" xfId="8" applyFont="1" applyFill="1" applyBorder="1" applyAlignment="1" applyProtection="1">
      <alignment vertical="center" wrapText="1"/>
    </xf>
    <xf numFmtId="165" fontId="16" fillId="0" borderId="0" xfId="8" applyFont="1" applyFill="1" applyAlignment="1" applyProtection="1">
      <alignment vertical="center"/>
    </xf>
    <xf numFmtId="165" fontId="6" fillId="0" borderId="0" xfId="8" applyFont="1" applyFill="1" applyAlignment="1" applyProtection="1"/>
    <xf numFmtId="165" fontId="16" fillId="0" borderId="3" xfId="8" applyFont="1" applyFill="1" applyBorder="1" applyAlignment="1" applyProtection="1">
      <alignment wrapText="1"/>
    </xf>
    <xf numFmtId="170" fontId="6" fillId="10" borderId="3" xfId="8" applyNumberFormat="1" applyFont="1" applyFill="1" applyBorder="1" applyAlignment="1" applyProtection="1"/>
    <xf numFmtId="165" fontId="16" fillId="0" borderId="0" xfId="8" applyFont="1" applyFill="1" applyAlignment="1" applyProtection="1"/>
    <xf numFmtId="165" fontId="16" fillId="0" borderId="3" xfId="8" applyFont="1" applyFill="1" applyBorder="1" applyAlignment="1" applyProtection="1"/>
    <xf numFmtId="164" fontId="6" fillId="10" borderId="3" xfId="8" applyNumberFormat="1" applyFont="1" applyFill="1" applyBorder="1" applyAlignment="1" applyProtection="1"/>
    <xf numFmtId="165" fontId="6" fillId="10" borderId="3" xfId="8" applyFont="1" applyFill="1" applyBorder="1" applyAlignment="1" applyProtection="1"/>
    <xf numFmtId="165" fontId="6" fillId="11" borderId="0" xfId="8" applyFont="1" applyFill="1" applyAlignment="1" applyProtection="1"/>
    <xf numFmtId="165" fontId="18" fillId="0" borderId="0" xfId="8" applyFont="1" applyFill="1" applyAlignment="1" applyProtection="1"/>
    <xf numFmtId="165" fontId="19" fillId="0" borderId="0" xfId="8" applyFont="1" applyFill="1" applyAlignment="1" applyProtection="1">
      <alignment horizontal="justify" vertical="center"/>
    </xf>
    <xf numFmtId="165" fontId="19" fillId="0" borderId="0" xfId="8" applyFont="1" applyFill="1" applyAlignment="1" applyProtection="1">
      <alignment horizontal="justify" vertical="center" wrapText="1"/>
    </xf>
    <xf numFmtId="165" fontId="23" fillId="0" borderId="0" xfId="8" applyFont="1" applyFill="1" applyAlignment="1" applyProtection="1">
      <alignment horizontal="justify" vertical="center" wrapText="1"/>
    </xf>
    <xf numFmtId="165" fontId="22" fillId="0" borderId="0" xfId="8" applyFont="1" applyFill="1" applyAlignment="1" applyProtection="1">
      <alignment horizontal="justify" vertical="center"/>
    </xf>
    <xf numFmtId="165" fontId="21" fillId="0" borderId="0" xfId="8" applyFont="1" applyFill="1" applyAlignment="1" applyProtection="1">
      <alignment horizontal="justify" vertical="center"/>
    </xf>
    <xf numFmtId="165" fontId="7" fillId="0" borderId="0" xfId="9" applyFont="1" applyFill="1" applyAlignment="1" applyProtection="1"/>
    <xf numFmtId="165" fontId="27" fillId="0" borderId="0" xfId="8" applyFont="1" applyFill="1" applyAlignment="1" applyProtection="1">
      <alignment vertical="top" wrapText="1"/>
    </xf>
    <xf numFmtId="0" fontId="2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165" fontId="28" fillId="13" borderId="3" xfId="8" applyFont="1" applyFill="1" applyBorder="1" applyAlignment="1" applyProtection="1">
      <alignment horizontal="center" vertical="center"/>
    </xf>
    <xf numFmtId="165" fontId="28" fillId="7" borderId="3" xfId="8" applyFont="1" applyFill="1" applyBorder="1" applyAlignment="1" applyProtection="1">
      <alignment horizontal="center" vertical="center"/>
    </xf>
    <xf numFmtId="165" fontId="28" fillId="14" borderId="3" xfId="8" applyFont="1" applyFill="1" applyBorder="1" applyAlignment="1" applyProtection="1">
      <alignment horizontal="center" vertical="center"/>
    </xf>
    <xf numFmtId="168" fontId="7" fillId="15" borderId="2" xfId="8" applyNumberFormat="1" applyFont="1" applyFill="1" applyBorder="1" applyAlignment="1" applyProtection="1">
      <alignment horizontal="center" wrapText="1"/>
    </xf>
    <xf numFmtId="168" fontId="2" fillId="15" borderId="2" xfId="8" applyNumberFormat="1" applyFont="1" applyFill="1" applyBorder="1" applyAlignment="1" applyProtection="1">
      <alignment horizontal="center" wrapText="1"/>
    </xf>
    <xf numFmtId="168" fontId="7" fillId="15" borderId="3" xfId="8" applyNumberFormat="1" applyFont="1" applyFill="1" applyBorder="1" applyAlignment="1" applyProtection="1">
      <alignment horizontal="center" wrapText="1"/>
    </xf>
    <xf numFmtId="168" fontId="7" fillId="15" borderId="5" xfId="8" applyNumberFormat="1" applyFont="1" applyFill="1" applyBorder="1" applyAlignment="1" applyProtection="1">
      <alignment wrapText="1"/>
    </xf>
    <xf numFmtId="168" fontId="7" fillId="15" borderId="6" xfId="8" applyNumberFormat="1" applyFont="1" applyFill="1" applyBorder="1" applyAlignment="1" applyProtection="1">
      <alignment wrapText="1"/>
    </xf>
    <xf numFmtId="168" fontId="7" fillId="15" borderId="7" xfId="8" applyNumberFormat="1" applyFont="1" applyFill="1" applyBorder="1" applyAlignment="1" applyProtection="1">
      <alignment wrapText="1"/>
    </xf>
    <xf numFmtId="168" fontId="7" fillId="15" borderId="8" xfId="8" applyNumberFormat="1" applyFont="1" applyFill="1" applyBorder="1" applyAlignment="1" applyProtection="1">
      <alignment wrapText="1"/>
    </xf>
    <xf numFmtId="165" fontId="16" fillId="8" borderId="3" xfId="8" applyFont="1" applyFill="1" applyBorder="1" applyAlignment="1" applyProtection="1">
      <alignment horizontal="center" vertical="center"/>
    </xf>
    <xf numFmtId="165" fontId="16" fillId="8" borderId="3" xfId="8" applyFont="1" applyFill="1" applyBorder="1" applyAlignment="1" applyProtection="1">
      <alignment vertical="center"/>
    </xf>
    <xf numFmtId="165" fontId="7" fillId="8" borderId="3" xfId="8" applyFont="1" applyFill="1" applyBorder="1" applyAlignment="1" applyProtection="1">
      <alignment horizontal="center" vertical="top" wrapText="1"/>
    </xf>
    <xf numFmtId="165" fontId="2" fillId="8" borderId="3" xfId="8" applyFont="1" applyFill="1" applyBorder="1" applyAlignment="1" applyProtection="1">
      <alignment horizontal="justify" vertical="center" wrapText="1"/>
    </xf>
    <xf numFmtId="168" fontId="7" fillId="8" borderId="3" xfId="8" applyNumberFormat="1" applyFont="1" applyFill="1" applyBorder="1" applyAlignment="1" applyProtection="1">
      <alignment horizontal="center" wrapText="1"/>
    </xf>
    <xf numFmtId="168" fontId="7" fillId="8" borderId="2" xfId="8" applyNumberFormat="1" applyFont="1" applyFill="1" applyBorder="1" applyAlignment="1" applyProtection="1">
      <alignment horizontal="center" wrapText="1"/>
    </xf>
    <xf numFmtId="168" fontId="7" fillId="8" borderId="9" xfId="8" applyNumberFormat="1" applyFont="1" applyFill="1" applyBorder="1" applyAlignment="1" applyProtection="1">
      <alignment wrapText="1"/>
    </xf>
    <xf numFmtId="165" fontId="6" fillId="0" borderId="3" xfId="8" applyFont="1" applyFill="1" applyBorder="1" applyAlignment="1" applyProtection="1"/>
    <xf numFmtId="165" fontId="7" fillId="0" borderId="3" xfId="8" applyFont="1" applyFill="1" applyBorder="1" applyAlignment="1" applyProtection="1">
      <alignment horizontal="justify" vertical="center" wrapText="1"/>
    </xf>
    <xf numFmtId="165" fontId="7" fillId="0" borderId="3" xfId="8" applyFont="1" applyFill="1" applyBorder="1" applyAlignment="1" applyProtection="1">
      <alignment vertical="center" wrapText="1"/>
    </xf>
    <xf numFmtId="165" fontId="2" fillId="11" borderId="3" xfId="8" applyFont="1" applyFill="1" applyBorder="1" applyAlignment="1" applyProtection="1">
      <alignment horizontal="center" wrapText="1"/>
    </xf>
    <xf numFmtId="165" fontId="7" fillId="11" borderId="3" xfId="8" applyFont="1" applyFill="1" applyBorder="1" applyAlignment="1" applyProtection="1">
      <alignment horizontal="center" vertical="center" wrapText="1"/>
    </xf>
    <xf numFmtId="168" fontId="7" fillId="11" borderId="3" xfId="8" applyNumberFormat="1" applyFont="1" applyFill="1" applyBorder="1" applyAlignment="1" applyProtection="1">
      <alignment horizontal="center" wrapText="1"/>
    </xf>
    <xf numFmtId="168" fontId="7" fillId="11" borderId="2" xfId="8" applyNumberFormat="1" applyFont="1" applyFill="1" applyBorder="1" applyAlignment="1" applyProtection="1">
      <alignment horizontal="center" wrapText="1"/>
    </xf>
    <xf numFmtId="165" fontId="27" fillId="13" borderId="3" xfId="8" applyFont="1" applyFill="1" applyBorder="1" applyAlignment="1" applyProtection="1">
      <alignment vertical="top" wrapText="1"/>
    </xf>
    <xf numFmtId="165" fontId="27" fillId="7" borderId="3" xfId="8" applyFont="1" applyFill="1" applyBorder="1" applyAlignment="1" applyProtection="1">
      <alignment vertical="top" wrapText="1"/>
    </xf>
    <xf numFmtId="169" fontId="27" fillId="13" borderId="3" xfId="8" applyNumberFormat="1" applyFont="1" applyFill="1" applyBorder="1" applyAlignment="1" applyProtection="1">
      <alignment vertical="top" wrapText="1"/>
    </xf>
    <xf numFmtId="49" fontId="7" fillId="8" borderId="3" xfId="8" applyNumberFormat="1" applyFont="1" applyFill="1" applyBorder="1" applyAlignment="1" applyProtection="1">
      <alignment horizontal="center" vertical="center" wrapText="1"/>
    </xf>
    <xf numFmtId="165" fontId="16" fillId="0" borderId="3" xfId="8" applyFont="1" applyFill="1" applyBorder="1" applyAlignment="1" applyProtection="1">
      <alignment horizontal="center" vertical="center"/>
    </xf>
    <xf numFmtId="165" fontId="7" fillId="0" borderId="3" xfId="8" applyFont="1" applyFill="1" applyBorder="1" applyAlignment="1" applyProtection="1">
      <alignment horizontal="left" vertical="center" wrapText="1"/>
    </xf>
    <xf numFmtId="165" fontId="7" fillId="11" borderId="3" xfId="8" applyFont="1" applyFill="1" applyBorder="1" applyAlignment="1" applyProtection="1">
      <alignment vertical="center" wrapText="1"/>
    </xf>
    <xf numFmtId="165" fontId="2" fillId="8" borderId="3" xfId="8" applyFont="1" applyFill="1" applyBorder="1" applyAlignment="1" applyProtection="1">
      <alignment horizontal="center" wrapText="1"/>
    </xf>
    <xf numFmtId="165" fontId="16" fillId="0" borderId="2" xfId="8" applyFont="1" applyFill="1" applyBorder="1" applyAlignment="1" applyProtection="1">
      <alignment horizontal="center" vertical="center"/>
    </xf>
    <xf numFmtId="165" fontId="2" fillId="0" borderId="0" xfId="8" applyFont="1" applyFill="1" applyAlignment="1" applyProtection="1">
      <alignment horizontal="center" wrapText="1"/>
    </xf>
    <xf numFmtId="165" fontId="6" fillId="0" borderId="2" xfId="8" applyFont="1" applyFill="1" applyBorder="1" applyAlignment="1" applyProtection="1"/>
    <xf numFmtId="165" fontId="7" fillId="0" borderId="3" xfId="8" applyFont="1" applyFill="1" applyBorder="1" applyAlignment="1" applyProtection="1">
      <alignment horizontal="left" wrapText="1"/>
    </xf>
    <xf numFmtId="165" fontId="2" fillId="0" borderId="3" xfId="8" applyFont="1" applyFill="1" applyBorder="1" applyAlignment="1" applyProtection="1">
      <alignment horizontal="center" wrapText="1"/>
    </xf>
    <xf numFmtId="165" fontId="7" fillId="11" borderId="3" xfId="8" applyFont="1" applyFill="1" applyBorder="1" applyAlignment="1" applyProtection="1">
      <alignment horizontal="center" wrapText="1"/>
    </xf>
    <xf numFmtId="165" fontId="7" fillId="11" borderId="10" xfId="8" applyFont="1" applyFill="1" applyBorder="1" applyAlignment="1" applyProtection="1">
      <alignment horizontal="center" wrapText="1"/>
    </xf>
    <xf numFmtId="165" fontId="6" fillId="8" borderId="3" xfId="8" applyFont="1" applyFill="1" applyBorder="1" applyAlignment="1" applyProtection="1">
      <alignment vertical="center"/>
    </xf>
    <xf numFmtId="165" fontId="16" fillId="8" borderId="3" xfId="8" applyFont="1" applyFill="1" applyBorder="1" applyAlignment="1" applyProtection="1">
      <alignment horizontal="center"/>
    </xf>
    <xf numFmtId="165" fontId="29" fillId="16" borderId="3" xfId="8" applyFont="1" applyFill="1" applyBorder="1" applyAlignment="1" applyProtection="1">
      <alignment vertical="top" wrapText="1"/>
    </xf>
    <xf numFmtId="165" fontId="16" fillId="11" borderId="3" xfId="8" applyFont="1" applyFill="1" applyBorder="1" applyAlignment="1" applyProtection="1">
      <alignment horizontal="center" vertical="center"/>
    </xf>
    <xf numFmtId="165" fontId="18" fillId="11" borderId="3" xfId="8" applyFont="1" applyFill="1" applyBorder="1" applyAlignment="1" applyProtection="1">
      <alignment vertical="center"/>
    </xf>
    <xf numFmtId="165" fontId="6" fillId="11" borderId="3" xfId="8" applyFont="1" applyFill="1" applyBorder="1" applyAlignment="1" applyProtection="1">
      <alignment vertical="center"/>
    </xf>
    <xf numFmtId="165" fontId="16" fillId="11" borderId="3" xfId="8" applyFont="1" applyFill="1" applyBorder="1" applyAlignment="1" applyProtection="1">
      <alignment horizontal="center"/>
    </xf>
    <xf numFmtId="49" fontId="7" fillId="11" borderId="3" xfId="8" applyNumberFormat="1" applyFont="1" applyFill="1" applyBorder="1" applyAlignment="1" applyProtection="1">
      <alignment horizontal="center" vertical="center" wrapText="1"/>
    </xf>
    <xf numFmtId="165" fontId="16" fillId="8" borderId="3" xfId="8" applyFont="1" applyFill="1" applyBorder="1" applyAlignment="1" applyProtection="1">
      <alignment horizontal="left" vertical="center"/>
    </xf>
    <xf numFmtId="168" fontId="2" fillId="18" borderId="3" xfId="8" applyNumberFormat="1" applyFont="1" applyFill="1" applyBorder="1" applyAlignment="1" applyProtection="1">
      <alignment horizontal="center" wrapText="1"/>
    </xf>
    <xf numFmtId="165" fontId="2" fillId="18" borderId="3" xfId="8" applyFont="1" applyFill="1" applyBorder="1" applyAlignment="1" applyProtection="1">
      <alignment horizontal="center" wrapText="1"/>
    </xf>
    <xf numFmtId="168" fontId="7" fillId="18" borderId="3" xfId="8" applyNumberFormat="1" applyFont="1" applyFill="1" applyBorder="1" applyAlignment="1" applyProtection="1">
      <alignment horizontal="center" wrapText="1"/>
    </xf>
    <xf numFmtId="165" fontId="7" fillId="18" borderId="3" xfId="8" applyFont="1" applyFill="1" applyBorder="1" applyAlignment="1" applyProtection="1">
      <alignment horizontal="center" wrapText="1"/>
    </xf>
    <xf numFmtId="168" fontId="7" fillId="18" borderId="3" xfId="8" applyNumberFormat="1" applyFont="1" applyFill="1" applyBorder="1" applyAlignment="1" applyProtection="1">
      <alignment horizontal="center"/>
    </xf>
    <xf numFmtId="168" fontId="7" fillId="18" borderId="2" xfId="8" applyNumberFormat="1" applyFont="1" applyFill="1" applyBorder="1" applyAlignment="1" applyProtection="1">
      <alignment horizontal="center" wrapText="1"/>
    </xf>
    <xf numFmtId="165" fontId="30" fillId="18" borderId="3" xfId="8" applyFont="1" applyFill="1" applyBorder="1" applyAlignment="1" applyProtection="1">
      <alignment vertical="top" wrapText="1"/>
    </xf>
    <xf numFmtId="165" fontId="11" fillId="18" borderId="3" xfId="8" applyFont="1" applyFill="1" applyBorder="1" applyAlignment="1" applyProtection="1">
      <alignment vertical="top" wrapText="1"/>
    </xf>
    <xf numFmtId="165" fontId="7" fillId="18" borderId="3" xfId="8" applyFont="1" applyFill="1" applyBorder="1" applyAlignment="1" applyProtection="1">
      <alignment vertical="top" wrapText="1"/>
    </xf>
    <xf numFmtId="165" fontId="31" fillId="18" borderId="3" xfId="8" applyFont="1" applyFill="1" applyBorder="1" applyAlignment="1" applyProtection="1">
      <alignment horizontal="center" wrapText="1"/>
    </xf>
    <xf numFmtId="165" fontId="32" fillId="18" borderId="3" xfId="8" applyFont="1" applyFill="1" applyBorder="1" applyAlignment="1" applyProtection="1">
      <alignment horizontal="center"/>
    </xf>
    <xf numFmtId="165" fontId="30" fillId="18" borderId="3" xfId="8" applyFont="1" applyFill="1" applyBorder="1" applyAlignment="1" applyProtection="1">
      <alignment horizontal="center" vertical="top" wrapText="1"/>
    </xf>
    <xf numFmtId="165" fontId="7" fillId="8" borderId="3" xfId="8" applyFont="1" applyFill="1" applyBorder="1" applyAlignment="1" applyProtection="1">
      <alignment horizontal="center" wrapText="1"/>
    </xf>
    <xf numFmtId="168" fontId="6" fillId="8" borderId="3" xfId="8" applyNumberFormat="1" applyFont="1" applyFill="1" applyBorder="1" applyAlignment="1" applyProtection="1">
      <alignment horizontal="center"/>
    </xf>
    <xf numFmtId="168" fontId="33" fillId="8" borderId="3" xfId="8" applyNumberFormat="1" applyFont="1" applyFill="1" applyBorder="1" applyAlignment="1" applyProtection="1">
      <alignment horizontal="center" wrapText="1"/>
    </xf>
    <xf numFmtId="165" fontId="30" fillId="8" borderId="3" xfId="8" applyFont="1" applyFill="1" applyBorder="1" applyAlignment="1" applyProtection="1">
      <alignment horizontal="center" wrapText="1"/>
    </xf>
    <xf numFmtId="166" fontId="7" fillId="8" borderId="3" xfId="8" applyNumberFormat="1" applyFont="1" applyFill="1" applyBorder="1" applyAlignment="1" applyProtection="1">
      <alignment horizontal="center" wrapText="1"/>
    </xf>
    <xf numFmtId="165" fontId="7" fillId="8" borderId="3" xfId="8" applyFont="1" applyFill="1" applyBorder="1" applyAlignment="1" applyProtection="1">
      <alignment vertical="top" wrapText="1"/>
    </xf>
    <xf numFmtId="167" fontId="7" fillId="8" borderId="3" xfId="8" applyNumberFormat="1" applyFont="1" applyFill="1" applyBorder="1" applyAlignment="1" applyProtection="1">
      <alignment wrapText="1"/>
    </xf>
    <xf numFmtId="49" fontId="34" fillId="11" borderId="10" xfId="8" applyNumberFormat="1" applyFont="1" applyFill="1" applyBorder="1" applyAlignment="1" applyProtection="1">
      <alignment horizontal="center" vertical="center" wrapText="1"/>
    </xf>
    <xf numFmtId="168" fontId="6" fillId="11" borderId="3" xfId="8" applyNumberFormat="1" applyFont="1" applyFill="1" applyBorder="1" applyAlignment="1" applyProtection="1">
      <alignment horizontal="center"/>
    </xf>
    <xf numFmtId="167" fontId="33" fillId="11" borderId="3" xfId="8" applyNumberFormat="1" applyFont="1" applyFill="1" applyBorder="1" applyAlignment="1" applyProtection="1">
      <alignment horizontal="center" wrapText="1"/>
    </xf>
    <xf numFmtId="165" fontId="30" fillId="0" borderId="3" xfId="8" applyFont="1" applyFill="1" applyBorder="1" applyAlignment="1" applyProtection="1">
      <alignment horizontal="center" wrapText="1"/>
    </xf>
    <xf numFmtId="165" fontId="7" fillId="0" borderId="3" xfId="8" applyFont="1" applyFill="1" applyBorder="1" applyAlignment="1" applyProtection="1">
      <alignment horizontal="center" wrapText="1"/>
    </xf>
    <xf numFmtId="166" fontId="7" fillId="0" borderId="3" xfId="8" applyNumberFormat="1" applyFont="1" applyFill="1" applyBorder="1" applyAlignment="1" applyProtection="1">
      <alignment horizontal="center" wrapText="1"/>
    </xf>
    <xf numFmtId="165" fontId="7" fillId="0" borderId="3" xfId="8" applyFont="1" applyFill="1" applyBorder="1" applyAlignment="1" applyProtection="1">
      <alignment vertical="top" wrapText="1"/>
    </xf>
    <xf numFmtId="167" fontId="7" fillId="0" borderId="3" xfId="8" applyNumberFormat="1" applyFont="1" applyFill="1" applyBorder="1" applyAlignment="1" applyProtection="1">
      <alignment wrapText="1"/>
    </xf>
    <xf numFmtId="165" fontId="27" fillId="0" borderId="3" xfId="8" applyFont="1" applyFill="1" applyBorder="1" applyAlignment="1" applyProtection="1">
      <alignment vertical="top" wrapText="1"/>
    </xf>
    <xf numFmtId="165" fontId="2" fillId="8" borderId="3" xfId="8" applyFont="1" applyFill="1" applyBorder="1" applyAlignment="1" applyProtection="1">
      <alignment horizontal="left" vertical="center" wrapText="1"/>
    </xf>
    <xf numFmtId="167" fontId="33" fillId="8" borderId="3" xfId="8" applyNumberFormat="1" applyFont="1" applyFill="1" applyBorder="1" applyAlignment="1" applyProtection="1">
      <alignment horizontal="center" wrapText="1"/>
    </xf>
    <xf numFmtId="49" fontId="7" fillId="11" borderId="10" xfId="8" applyNumberFormat="1" applyFont="1" applyFill="1" applyBorder="1" applyAlignment="1" applyProtection="1">
      <alignment horizontal="center" vertical="center" wrapText="1"/>
    </xf>
    <xf numFmtId="168" fontId="7" fillId="0" borderId="3" xfId="8" applyNumberFormat="1" applyFont="1" applyFill="1" applyBorder="1" applyAlignment="1" applyProtection="1">
      <alignment horizontal="center" wrapText="1"/>
    </xf>
    <xf numFmtId="165" fontId="16" fillId="8" borderId="2" xfId="8" applyFont="1" applyFill="1" applyBorder="1" applyAlignment="1" applyProtection="1">
      <alignment horizontal="center" vertical="center"/>
    </xf>
    <xf numFmtId="168" fontId="6" fillId="18" borderId="3" xfId="8" applyNumberFormat="1" applyFont="1" applyFill="1" applyBorder="1" applyAlignment="1" applyProtection="1"/>
    <xf numFmtId="165" fontId="2" fillId="18" borderId="3" xfId="8" applyFont="1" applyFill="1" applyBorder="1" applyAlignment="1" applyProtection="1">
      <alignment horizontal="center" vertical="top" wrapText="1"/>
    </xf>
    <xf numFmtId="165" fontId="35" fillId="18" borderId="3" xfId="8" applyFont="1" applyFill="1" applyBorder="1" applyAlignment="1" applyProtection="1">
      <alignment horizontal="center"/>
    </xf>
    <xf numFmtId="167" fontId="7" fillId="18" borderId="3" xfId="8" applyNumberFormat="1" applyFont="1" applyFill="1" applyBorder="1" applyAlignment="1" applyProtection="1">
      <alignment horizontal="center" wrapText="1"/>
    </xf>
    <xf numFmtId="165" fontId="30" fillId="18" borderId="3" xfId="8" applyFont="1" applyFill="1" applyBorder="1" applyAlignment="1" applyProtection="1">
      <alignment horizontal="center" wrapText="1"/>
    </xf>
    <xf numFmtId="165" fontId="16" fillId="8" borderId="3" xfId="8" applyFont="1" applyFill="1" applyBorder="1" applyAlignment="1" applyProtection="1"/>
    <xf numFmtId="165" fontId="2" fillId="8" borderId="3" xfId="8" applyFont="1" applyFill="1" applyBorder="1" applyAlignment="1" applyProtection="1">
      <alignment horizontal="left" wrapText="1"/>
    </xf>
    <xf numFmtId="49" fontId="7" fillId="8" borderId="3" xfId="8" applyNumberFormat="1" applyFont="1" applyFill="1" applyBorder="1" applyAlignment="1" applyProtection="1">
      <alignment horizontal="center" wrapText="1"/>
    </xf>
    <xf numFmtId="49" fontId="7" fillId="11" borderId="3" xfId="8" applyNumberFormat="1" applyFont="1" applyFill="1" applyBorder="1" applyAlignment="1" applyProtection="1">
      <alignment horizontal="center" wrapText="1"/>
    </xf>
    <xf numFmtId="49" fontId="7" fillId="11" borderId="10" xfId="8" applyNumberFormat="1" applyFont="1" applyFill="1" applyBorder="1" applyAlignment="1" applyProtection="1">
      <alignment horizontal="center" wrapText="1"/>
    </xf>
    <xf numFmtId="165" fontId="30" fillId="11" borderId="3" xfId="8" applyFont="1" applyFill="1" applyBorder="1" applyAlignment="1" applyProtection="1">
      <alignment horizontal="center" wrapText="1"/>
    </xf>
    <xf numFmtId="165" fontId="2" fillId="0" borderId="3" xfId="8" applyFont="1" applyFill="1" applyBorder="1" applyAlignment="1" applyProtection="1">
      <alignment horizontal="left" wrapText="1"/>
    </xf>
    <xf numFmtId="168" fontId="2" fillId="19" borderId="3" xfId="8" applyNumberFormat="1" applyFont="1" applyFill="1" applyBorder="1" applyAlignment="1" applyProtection="1">
      <alignment horizontal="center" wrapText="1"/>
    </xf>
    <xf numFmtId="168" fontId="6" fillId="19" borderId="2" xfId="8" applyNumberFormat="1" applyFont="1" applyFill="1" applyBorder="1" applyAlignment="1" applyProtection="1"/>
    <xf numFmtId="168" fontId="6" fillId="19" borderId="9" xfId="8" applyNumberFormat="1" applyFont="1" applyFill="1" applyBorder="1" applyAlignment="1" applyProtection="1"/>
    <xf numFmtId="165" fontId="16" fillId="19" borderId="9" xfId="8" applyFont="1" applyFill="1" applyBorder="1" applyAlignment="1" applyProtection="1"/>
    <xf numFmtId="168" fontId="16" fillId="19" borderId="9" xfId="8" applyNumberFormat="1" applyFont="1" applyFill="1" applyBorder="1" applyAlignment="1" applyProtection="1"/>
    <xf numFmtId="168" fontId="36" fillId="19" borderId="9" xfId="8" applyNumberFormat="1" applyFont="1" applyFill="1" applyBorder="1" applyAlignment="1" applyProtection="1">
      <alignment horizontal="center" vertical="center"/>
    </xf>
    <xf numFmtId="165" fontId="6" fillId="19" borderId="6" xfId="8" applyFont="1" applyFill="1" applyBorder="1" applyAlignment="1" applyProtection="1"/>
    <xf numFmtId="168" fontId="6" fillId="19" borderId="6" xfId="8" applyNumberFormat="1" applyFont="1" applyFill="1" applyBorder="1" applyAlignment="1" applyProtection="1"/>
    <xf numFmtId="167" fontId="2" fillId="19" borderId="11" xfId="8" applyNumberFormat="1" applyFont="1" applyFill="1" applyBorder="1" applyAlignment="1" applyProtection="1">
      <alignment horizontal="center" wrapText="1"/>
    </xf>
    <xf numFmtId="165" fontId="30" fillId="19" borderId="11" xfId="8" applyFont="1" applyFill="1" applyBorder="1" applyAlignment="1" applyProtection="1">
      <alignment horizontal="center" wrapText="1"/>
    </xf>
    <xf numFmtId="165" fontId="7" fillId="19" borderId="11" xfId="8" applyFont="1" applyFill="1" applyBorder="1" applyAlignment="1" applyProtection="1">
      <alignment horizontal="center" wrapText="1"/>
    </xf>
    <xf numFmtId="165" fontId="7" fillId="19" borderId="11" xfId="8" applyFont="1" applyFill="1" applyBorder="1" applyAlignment="1" applyProtection="1">
      <alignment horizontal="center" vertical="top" wrapText="1"/>
    </xf>
    <xf numFmtId="168" fontId="6" fillId="20" borderId="12" xfId="8" applyNumberFormat="1" applyFont="1" applyFill="1" applyBorder="1" applyAlignment="1" applyProtection="1"/>
    <xf numFmtId="165" fontId="37" fillId="21" borderId="3" xfId="8" applyFont="1" applyFill="1" applyBorder="1" applyAlignment="1" applyProtection="1">
      <alignment horizontal="right" vertical="center" wrapText="1"/>
    </xf>
    <xf numFmtId="168" fontId="36" fillId="0" borderId="2" xfId="8" applyNumberFormat="1" applyFont="1" applyFill="1" applyBorder="1" applyAlignment="1" applyProtection="1">
      <alignment horizontal="center" vertical="center" wrapText="1"/>
    </xf>
    <xf numFmtId="167" fontId="6" fillId="0" borderId="3" xfId="8" applyNumberFormat="1" applyFont="1" applyFill="1" applyBorder="1" applyAlignment="1" applyProtection="1"/>
    <xf numFmtId="168" fontId="33" fillId="11" borderId="0" xfId="8" applyNumberFormat="1" applyFont="1" applyFill="1" applyAlignment="1" applyProtection="1">
      <alignment horizontal="center" wrapText="1"/>
    </xf>
    <xf numFmtId="165" fontId="30" fillId="0" borderId="0" xfId="8" applyFont="1" applyFill="1" applyAlignment="1" applyProtection="1">
      <alignment horizontal="center" wrapText="1"/>
    </xf>
    <xf numFmtId="165" fontId="7" fillId="0" borderId="0" xfId="8" applyFont="1" applyFill="1" applyAlignment="1" applyProtection="1">
      <alignment horizontal="center" wrapText="1"/>
    </xf>
    <xf numFmtId="165" fontId="7" fillId="0" borderId="0" xfId="8" applyFont="1" applyFill="1" applyAlignment="1" applyProtection="1">
      <alignment horizontal="center" vertical="top" wrapText="1"/>
    </xf>
    <xf numFmtId="168" fontId="2" fillId="20" borderId="13" xfId="8" applyNumberFormat="1" applyFont="1" applyFill="1" applyBorder="1" applyAlignment="1" applyProtection="1">
      <alignment horizontal="center" wrapText="1"/>
    </xf>
    <xf numFmtId="168" fontId="6" fillId="0" borderId="0" xfId="8" applyNumberFormat="1" applyFont="1" applyFill="1" applyAlignment="1" applyProtection="1"/>
    <xf numFmtId="165" fontId="30" fillId="0" borderId="0" xfId="8" applyFont="1" applyFill="1" applyAlignment="1" applyProtection="1">
      <alignment vertical="top" wrapText="1"/>
    </xf>
    <xf numFmtId="165" fontId="11" fillId="0" borderId="0" xfId="8" applyFont="1" applyFill="1" applyAlignment="1" applyProtection="1">
      <alignment vertical="top" wrapText="1"/>
    </xf>
    <xf numFmtId="165" fontId="7" fillId="0" borderId="0" xfId="8" applyFont="1" applyFill="1" applyAlignment="1" applyProtection="1">
      <alignment vertical="top" wrapText="1"/>
    </xf>
    <xf numFmtId="0" fontId="0" fillId="8" borderId="2" xfId="0" applyFill="1" applyBorder="1"/>
    <xf numFmtId="0" fontId="0" fillId="8" borderId="9" xfId="0" applyFill="1" applyBorder="1"/>
    <xf numFmtId="0" fontId="0" fillId="15" borderId="2" xfId="0" applyFill="1" applyBorder="1"/>
    <xf numFmtId="165" fontId="28" fillId="14" borderId="3" xfId="8" applyFont="1" applyFill="1" applyBorder="1" applyAlignment="1" applyProtection="1">
      <alignment horizontal="center" vertical="center"/>
    </xf>
    <xf numFmtId="165" fontId="28" fillId="7" borderId="3" xfId="8" applyFont="1" applyFill="1" applyBorder="1" applyAlignment="1" applyProtection="1">
      <alignment horizontal="center" vertical="center"/>
    </xf>
    <xf numFmtId="165" fontId="6" fillId="0" borderId="3" xfId="8" applyFont="1" applyFill="1" applyBorder="1" applyAlignment="1" applyProtection="1">
      <alignment horizontal="center" textRotation="90" wrapText="1"/>
    </xf>
    <xf numFmtId="165" fontId="2" fillId="12" borderId="3" xfId="8" applyFont="1" applyFill="1" applyBorder="1" applyAlignment="1" applyProtection="1">
      <alignment horizontal="center" vertical="center" wrapText="1"/>
    </xf>
    <xf numFmtId="165" fontId="16" fillId="12" borderId="4" xfId="8" applyFont="1" applyFill="1" applyBorder="1" applyAlignment="1" applyProtection="1">
      <alignment horizontal="center" vertical="center"/>
    </xf>
    <xf numFmtId="165" fontId="28" fillId="13" borderId="3" xfId="8" applyFont="1" applyFill="1" applyBorder="1" applyAlignment="1" applyProtection="1">
      <alignment horizontal="center" vertical="center"/>
    </xf>
    <xf numFmtId="165" fontId="2" fillId="0" borderId="10" xfId="8" applyFont="1" applyFill="1" applyBorder="1" applyAlignment="1" applyProtection="1">
      <alignment horizontal="right" wrapText="1"/>
    </xf>
    <xf numFmtId="165" fontId="37" fillId="21" borderId="3" xfId="8" applyFont="1" applyFill="1" applyBorder="1" applyAlignment="1" applyProtection="1">
      <alignment horizontal="right" vertical="center" wrapText="1"/>
    </xf>
    <xf numFmtId="165" fontId="2" fillId="17" borderId="3" xfId="8" applyFont="1" applyFill="1" applyBorder="1" applyAlignment="1" applyProtection="1">
      <alignment horizontal="center" vertical="center" wrapText="1"/>
    </xf>
    <xf numFmtId="165" fontId="16" fillId="0" borderId="3" xfId="8" applyFont="1" applyFill="1" applyBorder="1" applyAlignment="1" applyProtection="1">
      <alignment horizontal="right"/>
    </xf>
    <xf numFmtId="165" fontId="28" fillId="17" borderId="3" xfId="8" applyFont="1" applyFill="1" applyBorder="1" applyAlignment="1" applyProtection="1">
      <alignment horizontal="center" vertical="center" wrapText="1"/>
    </xf>
    <xf numFmtId="165" fontId="16" fillId="17" borderId="4" xfId="8" applyFont="1" applyFill="1" applyBorder="1" applyAlignment="1" applyProtection="1">
      <alignment horizontal="center" vertical="center"/>
    </xf>
    <xf numFmtId="165" fontId="2" fillId="17" borderId="4" xfId="8" applyFont="1" applyFill="1" applyBorder="1" applyAlignment="1" applyProtection="1">
      <alignment horizontal="center" vertical="center" wrapText="1"/>
    </xf>
    <xf numFmtId="165" fontId="2" fillId="17" borderId="7" xfId="8" applyFont="1" applyFill="1" applyBorder="1" applyAlignment="1" applyProtection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Explanatory Text" xfId="8"/>
    <cellStyle name="Excel Built-in Normal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rmal" xfId="0" builtinId="0" customBuiltin="1"/>
    <cellStyle name="Note" xfId="1" builtinId="10" customBuiltin="1"/>
    <cellStyle name="Result" xfId="17"/>
    <cellStyle name="Result2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>
      <selection activeCell="B4" sqref="B4"/>
    </sheetView>
  </sheetViews>
  <sheetFormatPr baseColWidth="10" defaultRowHeight="14.25" x14ac:dyDescent="0.2"/>
  <cols>
    <col min="1" max="1" width="52.375" style="18" customWidth="1"/>
    <col min="2" max="2" width="48" style="18" customWidth="1"/>
    <col min="3" max="64" width="9.875" style="18" customWidth="1"/>
    <col min="65" max="65" width="11" customWidth="1"/>
  </cols>
  <sheetData>
    <row r="1" spans="1:64" ht="28.5" customHeight="1" x14ac:dyDescent="0.25">
      <c r="A1" s="1" t="s">
        <v>0</v>
      </c>
      <c r="B1" s="2" t="s">
        <v>1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0" x14ac:dyDescent="0.25">
      <c r="A2" s="5" t="s">
        <v>2</v>
      </c>
      <c r="B2" s="6">
        <v>44725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x14ac:dyDescent="0.25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x14ac:dyDescent="0.25">
      <c r="A4" s="8" t="s">
        <v>3</v>
      </c>
      <c r="B4" s="9" t="s">
        <v>147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" x14ac:dyDescent="0.2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" x14ac:dyDescent="0.25">
      <c r="A6" s="8" t="s">
        <v>4</v>
      </c>
      <c r="B6" s="10" t="s">
        <v>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15" x14ac:dyDescent="0.25">
      <c r="A7" s="8" t="s">
        <v>6</v>
      </c>
      <c r="B7" s="10" t="s">
        <v>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15" x14ac:dyDescent="0.25">
      <c r="A8" s="7"/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5" x14ac:dyDescent="0.25">
      <c r="A9" s="12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30" x14ac:dyDescent="0.25">
      <c r="A10" s="13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ht="135" x14ac:dyDescent="0.25">
      <c r="A12" s="14" t="s">
        <v>10</v>
      </c>
      <c r="B12" s="1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ht="60" x14ac:dyDescent="0.25">
      <c r="A13" s="15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64" ht="45" x14ac:dyDescent="0.25">
      <c r="A14" s="16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ht="15" x14ac:dyDescent="0.25">
      <c r="A15" s="1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ht="45" x14ac:dyDescent="0.25">
      <c r="A16" s="17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zoomScale="46" zoomScaleNormal="46" workbookViewId="0">
      <selection activeCell="C1" sqref="C1:C3"/>
    </sheetView>
  </sheetViews>
  <sheetFormatPr baseColWidth="10" defaultRowHeight="14.25" x14ac:dyDescent="0.2"/>
  <cols>
    <col min="1" max="1" width="10.75" style="18" customWidth="1"/>
    <col min="2" max="2" width="79.875" style="18" customWidth="1"/>
    <col min="3" max="3" width="12" style="18" customWidth="1"/>
    <col min="4" max="4" width="25.75" style="18" customWidth="1"/>
    <col min="5" max="5" width="18.75" style="18" customWidth="1"/>
    <col min="6" max="7" width="7.875" style="18" customWidth="1"/>
    <col min="8" max="8" width="7.5" style="18" customWidth="1"/>
    <col min="9" max="10" width="10.75" style="18" customWidth="1"/>
    <col min="11" max="11" width="11.875" style="18" customWidth="1"/>
    <col min="12" max="12" width="14.125" style="18" customWidth="1"/>
    <col min="13" max="13" width="9.125" style="18" customWidth="1"/>
    <col min="14" max="14" width="18.75" style="18" customWidth="1"/>
    <col min="15" max="15" width="36.75" style="18" customWidth="1"/>
    <col min="16" max="16" width="11.25" style="18" customWidth="1"/>
    <col min="17" max="17" width="9.125" style="18" customWidth="1"/>
    <col min="18" max="18" width="7.375" style="18" customWidth="1"/>
    <col min="19" max="19" width="6.625" style="18" customWidth="1"/>
    <col min="20" max="20" width="16.875" style="18" customWidth="1"/>
    <col min="21" max="21" width="9.125" style="18" customWidth="1"/>
    <col min="22" max="22" width="14" style="18" customWidth="1"/>
    <col min="23" max="23" width="23.125" style="18" customWidth="1"/>
    <col min="24" max="24" width="11.25" style="18" customWidth="1"/>
    <col min="25" max="25" width="9.125" style="18" customWidth="1"/>
    <col min="26" max="26" width="7.375" style="18" customWidth="1"/>
    <col min="27" max="27" width="6.625" style="18" customWidth="1"/>
    <col min="28" max="1024" width="10.75" style="18" customWidth="1"/>
    <col min="1025" max="1025" width="11" customWidth="1"/>
  </cols>
  <sheetData>
    <row r="1" spans="1:219" s="21" customFormat="1" ht="51" customHeight="1" x14ac:dyDescent="0.2">
      <c r="A1" s="146" t="s">
        <v>14</v>
      </c>
      <c r="B1" s="146" t="s">
        <v>15</v>
      </c>
      <c r="C1" s="146" t="s">
        <v>16</v>
      </c>
      <c r="D1" s="146" t="s">
        <v>17</v>
      </c>
      <c r="E1" s="146" t="s">
        <v>18</v>
      </c>
      <c r="F1" s="146" t="s">
        <v>19</v>
      </c>
      <c r="G1" s="146" t="s">
        <v>20</v>
      </c>
      <c r="H1" s="146" t="s">
        <v>21</v>
      </c>
      <c r="I1" s="147" t="s">
        <v>22</v>
      </c>
      <c r="J1" s="147"/>
      <c r="K1" s="147"/>
      <c r="L1" s="147" t="s">
        <v>23</v>
      </c>
      <c r="M1" s="147"/>
      <c r="N1" s="147"/>
      <c r="O1" s="147"/>
      <c r="P1" s="147"/>
      <c r="Q1" s="147"/>
      <c r="R1" s="147"/>
      <c r="S1" s="147"/>
      <c r="T1" s="147" t="s">
        <v>24</v>
      </c>
      <c r="U1" s="147"/>
      <c r="V1" s="147"/>
      <c r="W1" s="147"/>
      <c r="X1" s="147"/>
      <c r="Y1" s="147"/>
      <c r="Z1" s="147"/>
      <c r="AA1" s="147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</row>
    <row r="2" spans="1:219" s="21" customFormat="1" ht="51" customHeight="1" x14ac:dyDescent="0.2">
      <c r="A2" s="146"/>
      <c r="B2" s="146"/>
      <c r="C2" s="146"/>
      <c r="D2" s="146"/>
      <c r="E2" s="146"/>
      <c r="F2" s="146"/>
      <c r="G2" s="146"/>
      <c r="H2" s="146"/>
      <c r="I2" s="146" t="s">
        <v>25</v>
      </c>
      <c r="J2" s="146" t="s">
        <v>26</v>
      </c>
      <c r="K2" s="146" t="s">
        <v>27</v>
      </c>
      <c r="L2" s="148" t="s">
        <v>28</v>
      </c>
      <c r="M2" s="148"/>
      <c r="N2" s="148"/>
      <c r="O2" s="148"/>
      <c r="P2" s="144" t="s">
        <v>29</v>
      </c>
      <c r="Q2" s="144"/>
      <c r="R2" s="144"/>
      <c r="S2" s="144"/>
      <c r="T2" s="143" t="s">
        <v>28</v>
      </c>
      <c r="U2" s="143"/>
      <c r="V2" s="143"/>
      <c r="W2" s="143"/>
      <c r="X2" s="144" t="s">
        <v>29</v>
      </c>
      <c r="Y2" s="144"/>
      <c r="Z2" s="144"/>
      <c r="AA2" s="144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</row>
    <row r="3" spans="1:219" s="21" customFormat="1" ht="34.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22" t="s">
        <v>30</v>
      </c>
      <c r="M3" s="22" t="s">
        <v>31</v>
      </c>
      <c r="N3" s="22" t="s">
        <v>32</v>
      </c>
      <c r="O3" s="22" t="s">
        <v>33</v>
      </c>
      <c r="P3" s="23" t="s">
        <v>34</v>
      </c>
      <c r="Q3" s="23" t="s">
        <v>31</v>
      </c>
      <c r="R3" s="23" t="s">
        <v>32</v>
      </c>
      <c r="S3" s="23" t="s">
        <v>33</v>
      </c>
      <c r="T3" s="24" t="s">
        <v>30</v>
      </c>
      <c r="U3" s="24" t="s">
        <v>31</v>
      </c>
      <c r="V3" s="24" t="s">
        <v>32</v>
      </c>
      <c r="W3" s="24" t="s">
        <v>33</v>
      </c>
      <c r="X3" s="23" t="s">
        <v>34</v>
      </c>
      <c r="Y3" s="23" t="s">
        <v>31</v>
      </c>
      <c r="Z3" s="23" t="s">
        <v>32</v>
      </c>
      <c r="AA3" s="23" t="s">
        <v>33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</row>
    <row r="4" spans="1:219" s="21" customFormat="1" ht="17.100000000000001" customHeight="1" x14ac:dyDescent="0.2">
      <c r="A4" s="25"/>
      <c r="B4" s="26" t="s">
        <v>35</v>
      </c>
      <c r="C4" s="27"/>
      <c r="D4" s="27"/>
      <c r="E4" s="27"/>
      <c r="F4" s="27"/>
      <c r="G4" s="27"/>
      <c r="H4" s="27"/>
      <c r="I4" s="27"/>
      <c r="J4" s="27"/>
      <c r="K4" s="25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</row>
    <row r="5" spans="1:219" s="21" customFormat="1" ht="16.5" customHeight="1" x14ac:dyDescent="0.2">
      <c r="A5" s="25"/>
      <c r="B5" s="26"/>
      <c r="C5" s="27"/>
      <c r="D5" s="27"/>
      <c r="E5" s="27"/>
      <c r="F5" s="27"/>
      <c r="G5" s="27"/>
      <c r="H5" s="27"/>
      <c r="I5" s="27"/>
      <c r="J5" s="27"/>
      <c r="K5" s="25"/>
      <c r="L5" s="30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</row>
    <row r="6" spans="1:219" s="21" customFormat="1" ht="27.75" customHeight="1" x14ac:dyDescent="0.2">
      <c r="A6" s="32" t="s">
        <v>36</v>
      </c>
      <c r="B6" s="33" t="s">
        <v>37</v>
      </c>
      <c r="C6" s="34" t="s">
        <v>38</v>
      </c>
      <c r="D6" s="35"/>
      <c r="E6" s="35"/>
      <c r="F6" s="35"/>
      <c r="G6" s="35"/>
      <c r="H6" s="35"/>
      <c r="I6" s="36"/>
      <c r="J6" s="36"/>
      <c r="K6" s="37"/>
      <c r="L6" s="140"/>
      <c r="M6" s="140"/>
      <c r="N6" s="140"/>
      <c r="O6" s="140"/>
      <c r="P6" s="141"/>
      <c r="Q6" s="141"/>
      <c r="R6" s="141"/>
      <c r="S6" s="141"/>
      <c r="T6" s="141"/>
      <c r="U6" s="141"/>
      <c r="V6" s="141"/>
      <c r="W6" s="141"/>
      <c r="X6" s="38"/>
      <c r="Y6" s="38"/>
      <c r="Z6" s="38"/>
      <c r="AA6" s="38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</row>
    <row r="7" spans="1:219" s="21" customFormat="1" ht="95.25" customHeight="1" x14ac:dyDescent="0.25">
      <c r="A7" s="39"/>
      <c r="B7" s="40" t="s">
        <v>39</v>
      </c>
      <c r="C7" s="41" t="s">
        <v>40</v>
      </c>
      <c r="D7" s="42" t="s">
        <v>41</v>
      </c>
      <c r="E7" s="42"/>
      <c r="F7" s="42"/>
      <c r="G7" s="43">
        <v>3</v>
      </c>
      <c r="H7" s="43">
        <v>3</v>
      </c>
      <c r="I7" s="44">
        <v>10</v>
      </c>
      <c r="J7" s="44">
        <v>20</v>
      </c>
      <c r="K7" s="45"/>
      <c r="L7" s="46" t="s">
        <v>42</v>
      </c>
      <c r="M7" s="46" t="s">
        <v>43</v>
      </c>
      <c r="N7" s="46" t="s">
        <v>44</v>
      </c>
      <c r="O7" s="46" t="s">
        <v>45</v>
      </c>
      <c r="P7" s="47"/>
      <c r="Q7" s="47"/>
      <c r="R7" s="47"/>
      <c r="S7" s="47"/>
      <c r="T7" s="48"/>
      <c r="U7" s="46" t="s">
        <v>46</v>
      </c>
      <c r="V7" s="46" t="s">
        <v>44</v>
      </c>
      <c r="W7" s="46" t="s">
        <v>47</v>
      </c>
      <c r="X7" s="47"/>
      <c r="Y7" s="47"/>
      <c r="Z7" s="47"/>
      <c r="AA7" s="47"/>
      <c r="AB7" s="19"/>
      <c r="AC7" s="145" t="s">
        <v>48</v>
      </c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</row>
    <row r="8" spans="1:219" s="21" customFormat="1" ht="90" customHeight="1" x14ac:dyDescent="0.25">
      <c r="A8" s="39"/>
      <c r="B8" s="40" t="s">
        <v>49</v>
      </c>
      <c r="C8" s="41" t="s">
        <v>50</v>
      </c>
      <c r="D8" s="42" t="s">
        <v>41</v>
      </c>
      <c r="E8" s="42"/>
      <c r="F8" s="42"/>
      <c r="G8" s="43">
        <v>2</v>
      </c>
      <c r="H8" s="43">
        <v>2</v>
      </c>
      <c r="I8" s="44">
        <v>10</v>
      </c>
      <c r="J8" s="44">
        <v>20</v>
      </c>
      <c r="K8" s="45"/>
      <c r="L8" s="46" t="s">
        <v>42</v>
      </c>
      <c r="M8" s="46" t="s">
        <v>43</v>
      </c>
      <c r="N8" s="46" t="s">
        <v>44</v>
      </c>
      <c r="O8" s="46" t="s">
        <v>51</v>
      </c>
      <c r="P8" s="47"/>
      <c r="Q8" s="47"/>
      <c r="R8" s="47"/>
      <c r="S8" s="47"/>
      <c r="T8" s="46"/>
      <c r="U8" s="46" t="s">
        <v>46</v>
      </c>
      <c r="V8" s="46" t="s">
        <v>44</v>
      </c>
      <c r="W8" s="46" t="s">
        <v>47</v>
      </c>
      <c r="X8" s="47"/>
      <c r="Y8" s="47"/>
      <c r="Z8" s="47"/>
      <c r="AA8" s="47"/>
      <c r="AB8" s="19"/>
      <c r="AC8" s="145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</row>
    <row r="9" spans="1:219" s="21" customFormat="1" ht="27.75" customHeight="1" x14ac:dyDescent="0.25">
      <c r="A9" s="39"/>
      <c r="B9" s="40" t="s">
        <v>52</v>
      </c>
      <c r="C9" s="41" t="s">
        <v>53</v>
      </c>
      <c r="D9" s="42" t="s">
        <v>41</v>
      </c>
      <c r="E9" s="42"/>
      <c r="F9" s="42"/>
      <c r="G9" s="43">
        <v>2</v>
      </c>
      <c r="H9" s="43">
        <v>2</v>
      </c>
      <c r="I9" s="44">
        <v>6</v>
      </c>
      <c r="J9" s="44">
        <v>14</v>
      </c>
      <c r="K9" s="45"/>
      <c r="L9" s="46"/>
      <c r="M9" s="46" t="s">
        <v>54</v>
      </c>
      <c r="N9" s="46" t="s">
        <v>44</v>
      </c>
      <c r="O9" s="46" t="s">
        <v>55</v>
      </c>
      <c r="P9" s="47"/>
      <c r="Q9" s="47"/>
      <c r="R9" s="47"/>
      <c r="S9" s="47"/>
      <c r="T9" s="46"/>
      <c r="U9" s="46" t="s">
        <v>46</v>
      </c>
      <c r="V9" s="46" t="s">
        <v>44</v>
      </c>
      <c r="W9" s="46" t="s">
        <v>55</v>
      </c>
      <c r="X9" s="47"/>
      <c r="Y9" s="47"/>
      <c r="Z9" s="47"/>
      <c r="AA9" s="47"/>
      <c r="AB9" s="19"/>
      <c r="AC9" s="145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</row>
    <row r="10" spans="1:219" s="21" customFormat="1" ht="27.75" customHeight="1" x14ac:dyDescent="0.2">
      <c r="A10" s="32" t="s">
        <v>56</v>
      </c>
      <c r="B10" s="33" t="s">
        <v>57</v>
      </c>
      <c r="C10" s="34" t="s">
        <v>58</v>
      </c>
      <c r="D10" s="34"/>
      <c r="E10" s="34"/>
      <c r="F10" s="34"/>
      <c r="G10" s="49">
        <v>7</v>
      </c>
      <c r="H10" s="49">
        <v>7</v>
      </c>
      <c r="I10" s="36"/>
      <c r="J10" s="36"/>
      <c r="K10" s="37"/>
      <c r="L10" s="140"/>
      <c r="M10" s="140"/>
      <c r="N10" s="140"/>
      <c r="O10" s="140"/>
      <c r="P10" s="141"/>
      <c r="Q10" s="141"/>
      <c r="R10" s="141"/>
      <c r="S10" s="141"/>
      <c r="T10" s="141"/>
      <c r="U10" s="141"/>
      <c r="V10" s="141"/>
      <c r="W10" s="141"/>
      <c r="X10" s="38"/>
      <c r="Y10" s="38"/>
      <c r="Z10" s="38"/>
      <c r="AA10" s="38"/>
      <c r="AB10" s="19"/>
      <c r="AC10" s="145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</row>
    <row r="11" spans="1:219" s="21" customFormat="1" ht="63" customHeight="1" x14ac:dyDescent="0.2">
      <c r="A11" s="50"/>
      <c r="B11" s="51" t="s">
        <v>59</v>
      </c>
      <c r="C11" s="41"/>
      <c r="D11" s="42"/>
      <c r="E11" s="42"/>
      <c r="F11" s="42"/>
      <c r="G11" s="43">
        <v>3</v>
      </c>
      <c r="H11" s="43">
        <v>3</v>
      </c>
      <c r="I11" s="44"/>
      <c r="J11" s="44"/>
      <c r="K11" s="45"/>
      <c r="L11" s="46" t="s">
        <v>42</v>
      </c>
      <c r="M11" s="46" t="s">
        <v>43</v>
      </c>
      <c r="N11" s="46" t="s">
        <v>44</v>
      </c>
      <c r="O11" s="46" t="s">
        <v>60</v>
      </c>
      <c r="P11" s="47"/>
      <c r="Q11" s="47"/>
      <c r="R11" s="47"/>
      <c r="S11" s="47"/>
      <c r="T11" s="46"/>
      <c r="U11" s="46" t="s">
        <v>46</v>
      </c>
      <c r="V11" s="46" t="s">
        <v>44</v>
      </c>
      <c r="W11" s="46" t="s">
        <v>47</v>
      </c>
      <c r="X11" s="47"/>
      <c r="Y11" s="47"/>
      <c r="Z11" s="47"/>
      <c r="AA11" s="47"/>
      <c r="AB11" s="19"/>
      <c r="AC11" s="145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</row>
    <row r="12" spans="1:219" s="21" customFormat="1" ht="23.25" customHeight="1" x14ac:dyDescent="0.2">
      <c r="A12" s="50"/>
      <c r="B12" s="51"/>
      <c r="C12" s="52" t="s">
        <v>61</v>
      </c>
      <c r="D12" s="42" t="s">
        <v>41</v>
      </c>
      <c r="E12" s="42" t="s">
        <v>62</v>
      </c>
      <c r="F12" s="42" t="s">
        <v>63</v>
      </c>
      <c r="G12" s="43"/>
      <c r="H12" s="43"/>
      <c r="I12" s="44">
        <v>18</v>
      </c>
      <c r="J12" s="44"/>
      <c r="K12" s="45"/>
      <c r="L12" s="46"/>
      <c r="M12" s="46"/>
      <c r="N12" s="46"/>
      <c r="O12" s="46"/>
      <c r="P12" s="47"/>
      <c r="Q12" s="47"/>
      <c r="R12" s="47"/>
      <c r="S12" s="47"/>
      <c r="T12" s="46"/>
      <c r="U12" s="46"/>
      <c r="V12" s="46"/>
      <c r="W12" s="46"/>
      <c r="X12" s="47"/>
      <c r="Y12" s="47"/>
      <c r="Z12" s="47"/>
      <c r="AA12" s="47"/>
      <c r="AB12" s="19"/>
      <c r="AC12" s="145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</row>
    <row r="13" spans="1:219" s="21" customFormat="1" ht="27.75" customHeight="1" x14ac:dyDescent="0.2">
      <c r="A13" s="50"/>
      <c r="B13" s="51"/>
      <c r="C13" s="52" t="s">
        <v>64</v>
      </c>
      <c r="D13" s="42" t="s">
        <v>41</v>
      </c>
      <c r="E13" s="42"/>
      <c r="F13" s="42"/>
      <c r="G13" s="43"/>
      <c r="H13" s="43"/>
      <c r="I13" s="44">
        <v>4</v>
      </c>
      <c r="J13" s="44">
        <v>8</v>
      </c>
      <c r="K13" s="45"/>
      <c r="L13" s="46"/>
      <c r="M13" s="46"/>
      <c r="N13" s="46"/>
      <c r="O13" s="46"/>
      <c r="P13" s="47"/>
      <c r="Q13" s="47"/>
      <c r="R13" s="47"/>
      <c r="S13" s="47"/>
      <c r="T13" s="46"/>
      <c r="U13" s="46"/>
      <c r="V13" s="46"/>
      <c r="W13" s="46"/>
      <c r="X13" s="47"/>
      <c r="Y13" s="47"/>
      <c r="Z13" s="47"/>
      <c r="AA13" s="47"/>
      <c r="AB13" s="19"/>
      <c r="AC13" s="145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</row>
    <row r="14" spans="1:219" s="21" customFormat="1" ht="63.75" customHeight="1" x14ac:dyDescent="0.2">
      <c r="A14" s="50"/>
      <c r="B14" s="40" t="s">
        <v>65</v>
      </c>
      <c r="C14" s="41" t="s">
        <v>66</v>
      </c>
      <c r="D14" s="42" t="s">
        <v>41</v>
      </c>
      <c r="E14" s="42"/>
      <c r="F14" s="42"/>
      <c r="G14" s="43">
        <v>4</v>
      </c>
      <c r="H14" s="43">
        <v>4</v>
      </c>
      <c r="I14" s="44">
        <v>10</v>
      </c>
      <c r="J14" s="44">
        <v>20</v>
      </c>
      <c r="K14" s="45"/>
      <c r="L14" s="46" t="s">
        <v>42</v>
      </c>
      <c r="M14" s="46" t="s">
        <v>43</v>
      </c>
      <c r="N14" s="46" t="s">
        <v>44</v>
      </c>
      <c r="O14" s="46" t="s">
        <v>60</v>
      </c>
      <c r="P14" s="47"/>
      <c r="Q14" s="47"/>
      <c r="R14" s="47"/>
      <c r="S14" s="47"/>
      <c r="T14" s="46"/>
      <c r="U14" s="46" t="s">
        <v>46</v>
      </c>
      <c r="V14" s="46" t="s">
        <v>44</v>
      </c>
      <c r="W14" s="46" t="s">
        <v>47</v>
      </c>
      <c r="X14" s="47"/>
      <c r="Y14" s="47"/>
      <c r="Z14" s="47"/>
      <c r="AA14" s="47"/>
      <c r="AB14" s="19"/>
      <c r="AC14" s="145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</row>
    <row r="15" spans="1:219" s="21" customFormat="1" ht="27.75" customHeight="1" x14ac:dyDescent="0.2">
      <c r="A15" s="32" t="s">
        <v>67</v>
      </c>
      <c r="B15" s="33" t="s">
        <v>68</v>
      </c>
      <c r="C15" s="34" t="s">
        <v>69</v>
      </c>
      <c r="D15" s="53"/>
      <c r="E15" s="53"/>
      <c r="F15" s="53"/>
      <c r="G15" s="49"/>
      <c r="H15" s="49"/>
      <c r="I15" s="36"/>
      <c r="J15" s="36"/>
      <c r="K15" s="37"/>
      <c r="L15" s="140"/>
      <c r="M15" s="140"/>
      <c r="N15" s="140"/>
      <c r="O15" s="140"/>
      <c r="P15" s="141"/>
      <c r="Q15" s="141"/>
      <c r="R15" s="141"/>
      <c r="S15" s="141"/>
      <c r="T15" s="141"/>
      <c r="U15" s="141"/>
      <c r="V15" s="141"/>
      <c r="W15" s="141"/>
      <c r="X15" s="38"/>
      <c r="Y15" s="38"/>
      <c r="Z15" s="38"/>
      <c r="AA15" s="38"/>
      <c r="AB15" s="19"/>
      <c r="AC15" s="145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</row>
    <row r="16" spans="1:219" s="21" customFormat="1" ht="84.75" customHeight="1" x14ac:dyDescent="0.2">
      <c r="A16" s="54"/>
      <c r="B16" s="51" t="s">
        <v>70</v>
      </c>
      <c r="C16" s="41" t="s">
        <v>71</v>
      </c>
      <c r="D16" s="42" t="s">
        <v>41</v>
      </c>
      <c r="E16" s="42"/>
      <c r="F16" s="42"/>
      <c r="G16" s="43">
        <v>4</v>
      </c>
      <c r="H16" s="43">
        <v>4</v>
      </c>
      <c r="I16" s="44">
        <v>10</v>
      </c>
      <c r="J16" s="44">
        <v>20</v>
      </c>
      <c r="K16" s="45"/>
      <c r="L16" s="46" t="s">
        <v>42</v>
      </c>
      <c r="M16" s="46" t="s">
        <v>43</v>
      </c>
      <c r="N16" s="46" t="s">
        <v>44</v>
      </c>
      <c r="O16" s="46" t="s">
        <v>72</v>
      </c>
      <c r="P16" s="47"/>
      <c r="Q16" s="47"/>
      <c r="R16" s="47"/>
      <c r="S16" s="47"/>
      <c r="T16" s="46"/>
      <c r="U16" s="46" t="s">
        <v>46</v>
      </c>
      <c r="V16" s="46" t="s">
        <v>44</v>
      </c>
      <c r="W16" s="46" t="s">
        <v>47</v>
      </c>
      <c r="X16" s="47"/>
      <c r="Y16" s="47"/>
      <c r="Z16" s="47"/>
      <c r="AA16" s="47"/>
      <c r="AB16" s="19"/>
      <c r="AC16" s="145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</row>
    <row r="17" spans="1:219" s="21" customFormat="1" ht="58.5" customHeight="1" x14ac:dyDescent="0.2">
      <c r="A17" s="54"/>
      <c r="B17" s="51" t="s">
        <v>73</v>
      </c>
      <c r="C17" s="41" t="s">
        <v>74</v>
      </c>
      <c r="D17" s="55" t="s">
        <v>41</v>
      </c>
      <c r="E17" s="19"/>
      <c r="F17" s="19"/>
      <c r="G17" s="43">
        <v>4</v>
      </c>
      <c r="H17" s="43">
        <v>4</v>
      </c>
      <c r="I17" s="44">
        <v>10</v>
      </c>
      <c r="J17" s="44">
        <v>20</v>
      </c>
      <c r="K17" s="45"/>
      <c r="L17" s="46" t="s">
        <v>42</v>
      </c>
      <c r="M17" s="46" t="s">
        <v>43</v>
      </c>
      <c r="N17" s="46" t="s">
        <v>44</v>
      </c>
      <c r="O17" s="46" t="s">
        <v>75</v>
      </c>
      <c r="P17" s="47"/>
      <c r="Q17" s="47"/>
      <c r="R17" s="47"/>
      <c r="S17" s="47"/>
      <c r="T17" s="46"/>
      <c r="U17" s="46" t="s">
        <v>46</v>
      </c>
      <c r="V17" s="46" t="s">
        <v>44</v>
      </c>
      <c r="W17" s="46" t="s">
        <v>47</v>
      </c>
      <c r="X17" s="47"/>
      <c r="Y17" s="47"/>
      <c r="Z17" s="47"/>
      <c r="AA17" s="47"/>
      <c r="AB17" s="19"/>
      <c r="AC17" s="145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</row>
    <row r="18" spans="1:219" s="21" customFormat="1" ht="27.75" customHeight="1" x14ac:dyDescent="0.2">
      <c r="A18" s="32" t="s">
        <v>76</v>
      </c>
      <c r="B18" s="33" t="s">
        <v>77</v>
      </c>
      <c r="C18" s="34" t="s">
        <v>78</v>
      </c>
      <c r="D18" s="53"/>
      <c r="E18" s="53"/>
      <c r="F18" s="53"/>
      <c r="G18" s="49"/>
      <c r="H18" s="49"/>
      <c r="I18" s="36"/>
      <c r="J18" s="36"/>
      <c r="K18" s="37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38"/>
      <c r="Y18" s="38"/>
      <c r="Z18" s="38"/>
      <c r="AA18" s="38"/>
      <c r="AB18" s="19"/>
      <c r="AC18" s="145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</row>
    <row r="19" spans="1:219" s="21" customFormat="1" ht="74.25" customHeight="1" x14ac:dyDescent="0.25">
      <c r="A19" s="56"/>
      <c r="B19" s="51" t="s">
        <v>79</v>
      </c>
      <c r="C19" s="41" t="s">
        <v>80</v>
      </c>
      <c r="D19" s="42" t="s">
        <v>41</v>
      </c>
      <c r="E19" s="42"/>
      <c r="F19" s="42"/>
      <c r="G19" s="43">
        <v>4</v>
      </c>
      <c r="H19" s="43">
        <v>4</v>
      </c>
      <c r="I19" s="44">
        <v>11</v>
      </c>
      <c r="J19" s="44">
        <v>24</v>
      </c>
      <c r="K19" s="45"/>
      <c r="L19" s="46" t="s">
        <v>42</v>
      </c>
      <c r="M19" s="46" t="s">
        <v>43</v>
      </c>
      <c r="N19" s="46" t="s">
        <v>44</v>
      </c>
      <c r="O19" s="46" t="s">
        <v>81</v>
      </c>
      <c r="P19" s="47"/>
      <c r="Q19" s="47"/>
      <c r="R19" s="47"/>
      <c r="S19" s="47"/>
      <c r="T19" s="46"/>
      <c r="U19" s="46" t="s">
        <v>46</v>
      </c>
      <c r="V19" s="46" t="s">
        <v>44</v>
      </c>
      <c r="W19" s="46" t="s">
        <v>47</v>
      </c>
      <c r="X19" s="47"/>
      <c r="Y19" s="47"/>
      <c r="Z19" s="47"/>
      <c r="AA19" s="47"/>
      <c r="AB19" s="19"/>
      <c r="AC19" s="145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</row>
    <row r="20" spans="1:219" s="21" customFormat="1" ht="76.5" customHeight="1" x14ac:dyDescent="0.25">
      <c r="A20" s="56"/>
      <c r="B20" s="51" t="s">
        <v>82</v>
      </c>
      <c r="C20" s="41" t="s">
        <v>83</v>
      </c>
      <c r="D20" s="42" t="s">
        <v>41</v>
      </c>
      <c r="E20" s="42"/>
      <c r="F20" s="42"/>
      <c r="G20" s="43">
        <v>4</v>
      </c>
      <c r="H20" s="43">
        <v>4</v>
      </c>
      <c r="I20" s="44">
        <v>12</v>
      </c>
      <c r="J20" s="44">
        <v>23</v>
      </c>
      <c r="K20" s="45"/>
      <c r="L20" s="46" t="s">
        <v>42</v>
      </c>
      <c r="M20" s="46" t="s">
        <v>43</v>
      </c>
      <c r="N20" s="46" t="s">
        <v>44</v>
      </c>
      <c r="O20" s="46" t="s">
        <v>81</v>
      </c>
      <c r="P20" s="47"/>
      <c r="Q20" s="47"/>
      <c r="R20" s="47"/>
      <c r="S20" s="47"/>
      <c r="T20" s="46"/>
      <c r="U20" s="46" t="s">
        <v>46</v>
      </c>
      <c r="V20" s="46" t="s">
        <v>44</v>
      </c>
      <c r="W20" s="46" t="s">
        <v>47</v>
      </c>
      <c r="X20" s="47"/>
      <c r="Y20" s="47"/>
      <c r="Z20" s="47"/>
      <c r="AA20" s="47"/>
      <c r="AB20" s="19"/>
      <c r="AC20" s="145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</row>
    <row r="21" spans="1:219" s="21" customFormat="1" ht="27.75" customHeight="1" x14ac:dyDescent="0.2">
      <c r="A21" s="25"/>
      <c r="B21" s="26"/>
      <c r="C21" s="27"/>
      <c r="D21" s="27"/>
      <c r="E21" s="27"/>
      <c r="F21" s="27"/>
      <c r="G21" s="27"/>
      <c r="H21" s="27"/>
      <c r="I21" s="27"/>
      <c r="J21" s="27"/>
      <c r="K21" s="25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9"/>
      <c r="AC21" s="145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</row>
    <row r="22" spans="1:219" s="21" customFormat="1" ht="23.25" customHeight="1" x14ac:dyDescent="0.2">
      <c r="A22" s="25"/>
      <c r="B22" s="26" t="s">
        <v>84</v>
      </c>
      <c r="C22" s="27"/>
      <c r="D22" s="27"/>
      <c r="E22" s="27"/>
      <c r="F22" s="27"/>
      <c r="G22" s="27"/>
      <c r="H22" s="27"/>
      <c r="I22" s="27"/>
      <c r="J22" s="27"/>
      <c r="K22" s="25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9"/>
      <c r="AC22" s="145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</row>
    <row r="23" spans="1:219" s="21" customFormat="1" ht="23.25" customHeight="1" x14ac:dyDescent="0.2">
      <c r="A23" s="32" t="s">
        <v>85</v>
      </c>
      <c r="B23" s="33" t="s">
        <v>86</v>
      </c>
      <c r="C23" s="34" t="s">
        <v>87</v>
      </c>
      <c r="D23" s="34"/>
      <c r="E23" s="34"/>
      <c r="F23" s="34"/>
      <c r="G23" s="49">
        <v>8</v>
      </c>
      <c r="H23" s="49">
        <v>8</v>
      </c>
      <c r="I23" s="36"/>
      <c r="J23" s="36"/>
      <c r="K23" s="37"/>
      <c r="L23" s="140"/>
      <c r="M23" s="140"/>
      <c r="N23" s="140"/>
      <c r="O23" s="140"/>
      <c r="P23" s="141"/>
      <c r="Q23" s="141"/>
      <c r="R23" s="141"/>
      <c r="S23" s="141"/>
      <c r="T23" s="141"/>
      <c r="U23" s="141"/>
      <c r="V23" s="141"/>
      <c r="W23" s="141"/>
      <c r="X23" s="38"/>
      <c r="Y23" s="38"/>
      <c r="Z23" s="38"/>
      <c r="AA23" s="38"/>
      <c r="AB23" s="19"/>
      <c r="AC23" s="145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</row>
    <row r="24" spans="1:219" s="21" customFormat="1" ht="91.5" customHeight="1" x14ac:dyDescent="0.25">
      <c r="A24" s="39"/>
      <c r="B24" s="57" t="s">
        <v>88</v>
      </c>
      <c r="C24" s="41" t="s">
        <v>89</v>
      </c>
      <c r="D24" s="58" t="s">
        <v>41</v>
      </c>
      <c r="E24" s="41"/>
      <c r="F24" s="41"/>
      <c r="G24" s="59">
        <v>3</v>
      </c>
      <c r="H24" s="59">
        <v>3</v>
      </c>
      <c r="I24" s="60">
        <v>16</v>
      </c>
      <c r="J24" s="59">
        <v>34</v>
      </c>
      <c r="K24" s="45"/>
      <c r="L24" s="46" t="s">
        <v>42</v>
      </c>
      <c r="M24" s="46" t="s">
        <v>43</v>
      </c>
      <c r="N24" s="46" t="s">
        <v>44</v>
      </c>
      <c r="O24" s="46" t="s">
        <v>90</v>
      </c>
      <c r="P24" s="47"/>
      <c r="Q24" s="47"/>
      <c r="R24" s="47"/>
      <c r="S24" s="47"/>
      <c r="T24" s="46"/>
      <c r="U24" s="46" t="s">
        <v>46</v>
      </c>
      <c r="V24" s="46" t="s">
        <v>44</v>
      </c>
      <c r="W24" s="46" t="s">
        <v>47</v>
      </c>
      <c r="X24" s="47"/>
      <c r="Y24" s="47"/>
      <c r="Z24" s="47"/>
      <c r="AA24" s="47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</row>
    <row r="25" spans="1:219" s="21" customFormat="1" ht="91.5" customHeight="1" x14ac:dyDescent="0.25">
      <c r="A25" s="39"/>
      <c r="B25" s="57" t="s">
        <v>91</v>
      </c>
      <c r="C25" s="41" t="s">
        <v>92</v>
      </c>
      <c r="D25" s="58" t="s">
        <v>41</v>
      </c>
      <c r="E25" s="41"/>
      <c r="F25" s="41"/>
      <c r="G25" s="59">
        <v>3</v>
      </c>
      <c r="H25" s="59">
        <v>3</v>
      </c>
      <c r="I25" s="60">
        <v>17</v>
      </c>
      <c r="J25" s="59">
        <v>33</v>
      </c>
      <c r="K25" s="45"/>
      <c r="L25" s="46" t="s">
        <v>42</v>
      </c>
      <c r="M25" s="46" t="s">
        <v>43</v>
      </c>
      <c r="N25" s="46" t="s">
        <v>44</v>
      </c>
      <c r="O25" s="46" t="s">
        <v>93</v>
      </c>
      <c r="P25" s="47"/>
      <c r="Q25" s="47"/>
      <c r="R25" s="47"/>
      <c r="S25" s="47"/>
      <c r="T25" s="46"/>
      <c r="U25" s="46" t="s">
        <v>46</v>
      </c>
      <c r="V25" s="46" t="s">
        <v>44</v>
      </c>
      <c r="W25" s="46" t="s">
        <v>47</v>
      </c>
      <c r="X25" s="47"/>
      <c r="Y25" s="47"/>
      <c r="Z25" s="47"/>
      <c r="AA25" s="47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</row>
    <row r="26" spans="1:219" s="21" customFormat="1" ht="88.5" customHeight="1" x14ac:dyDescent="0.25">
      <c r="A26" s="39"/>
      <c r="B26" s="57" t="s">
        <v>94</v>
      </c>
      <c r="C26" s="41" t="s">
        <v>95</v>
      </c>
      <c r="D26" s="58" t="s">
        <v>41</v>
      </c>
      <c r="E26" s="41"/>
      <c r="F26" s="41"/>
      <c r="G26" s="59">
        <v>2</v>
      </c>
      <c r="H26" s="59">
        <v>2</v>
      </c>
      <c r="I26" s="60">
        <v>17</v>
      </c>
      <c r="J26" s="59">
        <v>33</v>
      </c>
      <c r="K26" s="45"/>
      <c r="L26" s="46" t="s">
        <v>42</v>
      </c>
      <c r="M26" s="46" t="s">
        <v>43</v>
      </c>
      <c r="N26" s="46" t="s">
        <v>44</v>
      </c>
      <c r="O26" s="46" t="s">
        <v>96</v>
      </c>
      <c r="P26" s="47"/>
      <c r="Q26" s="47"/>
      <c r="R26" s="47"/>
      <c r="S26" s="47"/>
      <c r="T26" s="46"/>
      <c r="U26" s="46" t="s">
        <v>46</v>
      </c>
      <c r="V26" s="46" t="s">
        <v>44</v>
      </c>
      <c r="W26" s="46" t="s">
        <v>47</v>
      </c>
      <c r="X26" s="47"/>
      <c r="Y26" s="47"/>
      <c r="Z26" s="47"/>
      <c r="AA26" s="47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</row>
    <row r="27" spans="1:219" s="21" customFormat="1" ht="23.25" customHeight="1" x14ac:dyDescent="0.25">
      <c r="A27" s="32" t="s">
        <v>97</v>
      </c>
      <c r="B27" s="33" t="s">
        <v>98</v>
      </c>
      <c r="C27" s="61" t="s">
        <v>99</v>
      </c>
      <c r="D27" s="62" t="s">
        <v>41</v>
      </c>
      <c r="E27" s="61"/>
      <c r="F27" s="61"/>
      <c r="G27" s="49">
        <v>11</v>
      </c>
      <c r="H27" s="49">
        <v>11</v>
      </c>
      <c r="I27" s="36"/>
      <c r="J27" s="36" t="s">
        <v>100</v>
      </c>
      <c r="K27" s="37"/>
      <c r="L27" s="46"/>
      <c r="M27" s="46" t="s">
        <v>46</v>
      </c>
      <c r="N27" s="46" t="s">
        <v>101</v>
      </c>
      <c r="O27" s="46"/>
      <c r="P27" s="47"/>
      <c r="Q27" s="47"/>
      <c r="R27" s="47"/>
      <c r="S27" s="47"/>
      <c r="T27" s="63"/>
      <c r="U27" s="63"/>
      <c r="V27" s="63"/>
      <c r="W27" s="63"/>
      <c r="X27" s="63"/>
      <c r="Y27" s="63"/>
      <c r="Z27" s="63"/>
      <c r="AA27" s="63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</row>
    <row r="28" spans="1:219" s="21" customFormat="1" ht="23.25" customHeight="1" x14ac:dyDescent="0.25">
      <c r="A28" s="64"/>
      <c r="B28" s="65" t="s">
        <v>102</v>
      </c>
      <c r="C28" s="66"/>
      <c r="D28" s="67"/>
      <c r="E28" s="66"/>
      <c r="F28" s="66"/>
      <c r="G28" s="68"/>
      <c r="H28" s="68"/>
      <c r="I28" s="44"/>
      <c r="J28" s="44"/>
      <c r="K28" s="45"/>
      <c r="L28" s="46"/>
      <c r="M28" s="46"/>
      <c r="N28" s="46"/>
      <c r="O28" s="46"/>
      <c r="P28" s="47"/>
      <c r="Q28" s="47"/>
      <c r="R28" s="47"/>
      <c r="S28" s="47"/>
      <c r="T28" s="63"/>
      <c r="U28" s="63"/>
      <c r="V28" s="63"/>
      <c r="W28" s="63"/>
      <c r="X28" s="63"/>
      <c r="Y28" s="63"/>
      <c r="Z28" s="63"/>
      <c r="AA28" s="63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</row>
    <row r="29" spans="1:219" s="21" customFormat="1" ht="23.25" customHeight="1" x14ac:dyDescent="0.2">
      <c r="A29" s="32" t="s">
        <v>103</v>
      </c>
      <c r="B29" s="69" t="s">
        <v>104</v>
      </c>
      <c r="C29" s="32" t="s">
        <v>105</v>
      </c>
      <c r="D29" s="32" t="s">
        <v>41</v>
      </c>
      <c r="E29" s="32"/>
      <c r="F29" s="32"/>
      <c r="G29" s="32">
        <v>11</v>
      </c>
      <c r="H29" s="32">
        <v>11</v>
      </c>
      <c r="I29" s="32"/>
      <c r="J29" s="32" t="s">
        <v>106</v>
      </c>
      <c r="K29" s="32"/>
      <c r="L29" s="46"/>
      <c r="M29" s="46" t="s">
        <v>46</v>
      </c>
      <c r="N29" s="46" t="s">
        <v>107</v>
      </c>
      <c r="O29" s="46"/>
      <c r="P29" s="47"/>
      <c r="Q29" s="47"/>
      <c r="R29" s="47"/>
      <c r="S29" s="47"/>
      <c r="T29" s="63"/>
      <c r="U29" s="63"/>
      <c r="V29" s="63"/>
      <c r="W29" s="63"/>
      <c r="X29" s="63"/>
      <c r="Y29" s="63"/>
      <c r="Z29" s="63"/>
      <c r="AA29" s="63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</row>
    <row r="30" spans="1:219" s="21" customFormat="1" ht="23.25" customHeight="1" x14ac:dyDescent="0.2">
      <c r="A30" s="32"/>
      <c r="B30" s="69" t="s">
        <v>108</v>
      </c>
      <c r="C30" s="32" t="s">
        <v>109</v>
      </c>
      <c r="D30" s="32" t="s">
        <v>41</v>
      </c>
      <c r="E30" s="32"/>
      <c r="F30" s="32"/>
      <c r="G30" s="32" t="s">
        <v>110</v>
      </c>
      <c r="H30" s="32" t="s">
        <v>110</v>
      </c>
      <c r="I30" s="32"/>
      <c r="J30" s="32" t="s">
        <v>111</v>
      </c>
      <c r="K30" s="32"/>
      <c r="L30" s="46"/>
      <c r="M30" s="46" t="s">
        <v>46</v>
      </c>
      <c r="N30" s="46" t="s">
        <v>107</v>
      </c>
      <c r="O30" s="46"/>
      <c r="P30" s="47"/>
      <c r="Q30" s="47"/>
      <c r="R30" s="47"/>
      <c r="S30" s="47"/>
      <c r="T30" s="63"/>
      <c r="U30" s="63"/>
      <c r="V30" s="63"/>
      <c r="W30" s="63"/>
      <c r="X30" s="63"/>
      <c r="Y30" s="63"/>
      <c r="Z30" s="63"/>
      <c r="AA30" s="63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</row>
  </sheetData>
  <mergeCells count="35">
    <mergeCell ref="F1:F3"/>
    <mergeCell ref="A1:A3"/>
    <mergeCell ref="B1:B3"/>
    <mergeCell ref="C1:C3"/>
    <mergeCell ref="D1:D3"/>
    <mergeCell ref="E1:E3"/>
    <mergeCell ref="G1:G3"/>
    <mergeCell ref="H1:H3"/>
    <mergeCell ref="I1:K1"/>
    <mergeCell ref="L1:S1"/>
    <mergeCell ref="T1:AA1"/>
    <mergeCell ref="I2:I3"/>
    <mergeCell ref="J2:J3"/>
    <mergeCell ref="K2:K3"/>
    <mergeCell ref="L2:O2"/>
    <mergeCell ref="P2:S2"/>
    <mergeCell ref="AC7:AC23"/>
    <mergeCell ref="L10:O10"/>
    <mergeCell ref="P10:S10"/>
    <mergeCell ref="T10:W10"/>
    <mergeCell ref="L15:O15"/>
    <mergeCell ref="T2:W2"/>
    <mergeCell ref="X2:AA2"/>
    <mergeCell ref="L6:O6"/>
    <mergeCell ref="P6:S6"/>
    <mergeCell ref="T6:W6"/>
    <mergeCell ref="L23:O23"/>
    <mergeCell ref="P23:S23"/>
    <mergeCell ref="T23:W23"/>
    <mergeCell ref="P15:S15"/>
    <mergeCell ref="T15:W15"/>
    <mergeCell ref="L18:O18"/>
    <mergeCell ref="P18:S18"/>
    <mergeCell ref="T18:W18"/>
    <mergeCell ref="L21:AA22"/>
  </mergeCells>
  <dataValidations count="1">
    <dataValidation type="list" allowBlank="1" showInputMessage="1" showErrorMessage="1" sqref="M7:N9 Q7:R9 U7:V9 Z7:Z9 M11:N14 Q11:R14 U11:V14 Z11:Z14 M16:N17 Q16:R17 U16:V17 Z16:Z17 Y7:Y18 M19:N20 Q19:R20 U19:V20 Y19:Z20 Y23 M24:N30 Q24:R30 U24:V26 Y24:Z26 V29:V30 Y29:Y30">
      <formula1>0</formula1>
    </dataValidation>
  </dataValidations>
  <pageMargins left="0" right="0" top="0.90944881889763696" bottom="0.39370078740157505" header="0.11811023622047202" footer="0"/>
  <pageSetup paperSize="0" fitToWidth="0" fitToHeight="0" orientation="portrait" horizontalDpi="0" verticalDpi="0" copies="0"/>
  <headerFooter>
    <oddHeader>&amp;C&amp;"Calibri,Regular"LP Gestion des Organisations Agricoles et Agro alimentaires - Entreprise Agricole et Gestion des Risques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workbookViewId="0"/>
  </sheetViews>
  <sheetFormatPr baseColWidth="10" defaultRowHeight="14.25" x14ac:dyDescent="0.2"/>
  <cols>
    <col min="1" max="1" width="10.75" style="18" customWidth="1"/>
    <col min="2" max="2" width="45.875" style="18" customWidth="1"/>
    <col min="3" max="3" width="10.75" style="18" customWidth="1"/>
    <col min="4" max="4" width="7.875" style="18" customWidth="1"/>
    <col min="5" max="5" width="7.5" style="18" customWidth="1"/>
    <col min="6" max="6" width="14" style="18" customWidth="1"/>
    <col min="7" max="9" width="10.75" style="18" customWidth="1"/>
    <col min="10" max="11" width="11.875" style="18" customWidth="1"/>
    <col min="12" max="1024" width="10.75" style="18" customWidth="1"/>
    <col min="1025" max="1025" width="11" customWidth="1"/>
  </cols>
  <sheetData>
    <row r="1" spans="1:231" s="21" customFormat="1" ht="51" customHeight="1" x14ac:dyDescent="0.2">
      <c r="A1" s="151" t="s">
        <v>14</v>
      </c>
      <c r="B1" s="151" t="s">
        <v>15</v>
      </c>
      <c r="C1" s="151" t="s">
        <v>112</v>
      </c>
      <c r="D1" s="151" t="s">
        <v>20</v>
      </c>
      <c r="E1" s="151" t="s">
        <v>21</v>
      </c>
      <c r="F1" s="151" t="s">
        <v>113</v>
      </c>
      <c r="G1" s="151" t="s">
        <v>114</v>
      </c>
      <c r="H1" s="154" t="s">
        <v>22</v>
      </c>
      <c r="I1" s="154"/>
      <c r="J1" s="154"/>
      <c r="K1" s="154"/>
      <c r="L1" s="155" t="s">
        <v>115</v>
      </c>
      <c r="M1" s="155"/>
      <c r="N1" s="155"/>
      <c r="O1" s="155"/>
      <c r="P1" s="155" t="s">
        <v>116</v>
      </c>
      <c r="Q1" s="155"/>
      <c r="R1" s="155"/>
      <c r="S1" s="155"/>
      <c r="T1" s="156" t="s">
        <v>117</v>
      </c>
      <c r="U1" s="156"/>
      <c r="V1" s="156"/>
      <c r="W1" s="156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</row>
    <row r="2" spans="1:231" s="21" customFormat="1" ht="51" customHeight="1" x14ac:dyDescent="0.2">
      <c r="A2" s="151"/>
      <c r="B2" s="151"/>
      <c r="C2" s="151"/>
      <c r="D2" s="151"/>
      <c r="E2" s="151"/>
      <c r="F2" s="151"/>
      <c r="G2" s="151"/>
      <c r="H2" s="151" t="s">
        <v>25</v>
      </c>
      <c r="I2" s="151" t="s">
        <v>26</v>
      </c>
      <c r="J2" s="151" t="s">
        <v>27</v>
      </c>
      <c r="K2" s="151" t="s">
        <v>118</v>
      </c>
      <c r="L2" s="153" t="s">
        <v>119</v>
      </c>
      <c r="M2" s="153" t="s">
        <v>120</v>
      </c>
      <c r="N2" s="151" t="s">
        <v>121</v>
      </c>
      <c r="O2" s="151" t="s">
        <v>122</v>
      </c>
      <c r="P2" s="151" t="s">
        <v>119</v>
      </c>
      <c r="Q2" s="151" t="s">
        <v>120</v>
      </c>
      <c r="R2" s="151" t="s">
        <v>121</v>
      </c>
      <c r="S2" s="151" t="s">
        <v>122</v>
      </c>
      <c r="T2" s="151" t="s">
        <v>119</v>
      </c>
      <c r="U2" s="151" t="s">
        <v>120</v>
      </c>
      <c r="V2" s="151" t="s">
        <v>121</v>
      </c>
      <c r="W2" s="151" t="s">
        <v>122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</row>
    <row r="3" spans="1:231" s="21" customFormat="1" ht="34.5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3"/>
      <c r="M3" s="153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</row>
    <row r="4" spans="1:231" s="21" customFormat="1" ht="17.100000000000001" customHeight="1" x14ac:dyDescent="0.2">
      <c r="A4" s="70"/>
      <c r="B4" s="71" t="s">
        <v>35</v>
      </c>
      <c r="C4" s="71"/>
      <c r="D4" s="72"/>
      <c r="E4" s="72"/>
      <c r="F4" s="73"/>
      <c r="G4" s="74"/>
      <c r="H4" s="72"/>
      <c r="I4" s="72"/>
      <c r="J4" s="75"/>
      <c r="K4" s="72"/>
      <c r="L4" s="76"/>
      <c r="M4" s="77"/>
      <c r="N4" s="78"/>
      <c r="O4" s="78"/>
      <c r="P4" s="78"/>
      <c r="Q4" s="78"/>
      <c r="R4" s="78"/>
      <c r="S4" s="78"/>
      <c r="T4" s="78"/>
      <c r="U4" s="78"/>
      <c r="V4" s="78"/>
      <c r="W4" s="78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</row>
    <row r="5" spans="1:231" s="21" customFormat="1" ht="16.5" customHeight="1" x14ac:dyDescent="0.2">
      <c r="A5" s="70"/>
      <c r="B5" s="79"/>
      <c r="C5" s="70"/>
      <c r="D5" s="72"/>
      <c r="E5" s="72"/>
      <c r="F5" s="72"/>
      <c r="G5" s="80"/>
      <c r="H5" s="72"/>
      <c r="I5" s="72"/>
      <c r="J5" s="75"/>
      <c r="K5" s="72"/>
      <c r="L5" s="81"/>
      <c r="M5" s="77"/>
      <c r="N5" s="78"/>
      <c r="O5" s="78"/>
      <c r="P5" s="78"/>
      <c r="Q5" s="78"/>
      <c r="R5" s="78"/>
      <c r="S5" s="78"/>
      <c r="T5" s="78"/>
      <c r="U5" s="78"/>
      <c r="V5" s="78"/>
      <c r="W5" s="78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</row>
    <row r="6" spans="1:231" s="21" customFormat="1" ht="27.75" customHeight="1" x14ac:dyDescent="0.25">
      <c r="A6" s="32" t="s">
        <v>36</v>
      </c>
      <c r="B6" s="33" t="str">
        <f>'MCC_maquettes2022-2023'!B6</f>
        <v>Communication</v>
      </c>
      <c r="C6" s="34"/>
      <c r="D6" s="49"/>
      <c r="E6" s="49"/>
      <c r="F6" s="82"/>
      <c r="G6" s="83"/>
      <c r="H6" s="36"/>
      <c r="I6" s="36"/>
      <c r="J6" s="37"/>
      <c r="K6" s="84"/>
      <c r="L6" s="85"/>
      <c r="M6" s="82"/>
      <c r="N6" s="82"/>
      <c r="O6" s="82"/>
      <c r="P6" s="82"/>
      <c r="Q6" s="82"/>
      <c r="R6" s="82"/>
      <c r="S6" s="82">
        <f>Q6*R6</f>
        <v>0</v>
      </c>
      <c r="T6" s="86"/>
      <c r="U6" s="87"/>
      <c r="V6" s="87"/>
      <c r="W6" s="8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</row>
    <row r="7" spans="1:231" s="21" customFormat="1" ht="27.75" customHeight="1" x14ac:dyDescent="0.25">
      <c r="A7" s="39"/>
      <c r="B7" s="40" t="str">
        <f>'MCC_maquettes2022-2023'!B7</f>
        <v>M11 Techniques de communication</v>
      </c>
      <c r="C7" s="41" t="str">
        <f>'MCC_maquettes2022-2023'!C7</f>
        <v>BPD5GR11</v>
      </c>
      <c r="D7" s="68" t="s">
        <v>123</v>
      </c>
      <c r="E7" s="68" t="s">
        <v>123</v>
      </c>
      <c r="F7" s="89" t="s">
        <v>124</v>
      </c>
      <c r="G7" s="90">
        <v>25</v>
      </c>
      <c r="H7" s="44">
        <f>SUM('MCC_maquettes2022-2023'!I7)</f>
        <v>10</v>
      </c>
      <c r="I7" s="44">
        <f>SUM('MCC_maquettes2022-2023'!J7)</f>
        <v>20</v>
      </c>
      <c r="J7" s="45">
        <f>SUM('MCC_maquettes2022-2023'!K7)</f>
        <v>0</v>
      </c>
      <c r="K7" s="91">
        <f>O7+S7+W7</f>
        <v>35</v>
      </c>
      <c r="L7" s="92">
        <v>1.5</v>
      </c>
      <c r="M7" s="93">
        <v>1</v>
      </c>
      <c r="N7" s="44">
        <v>10</v>
      </c>
      <c r="O7" s="93">
        <f>N7*L7</f>
        <v>15</v>
      </c>
      <c r="P7" s="93">
        <v>1</v>
      </c>
      <c r="Q7" s="93">
        <v>1</v>
      </c>
      <c r="R7" s="44">
        <v>20</v>
      </c>
      <c r="S7" s="93">
        <f>Q7*R7</f>
        <v>20</v>
      </c>
      <c r="T7" s="94"/>
      <c r="U7" s="95"/>
      <c r="V7" s="95"/>
      <c r="W7" s="96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</row>
    <row r="8" spans="1:231" s="21" customFormat="1" ht="27.75" customHeight="1" x14ac:dyDescent="0.25">
      <c r="A8" s="39"/>
      <c r="B8" s="40" t="str">
        <f>'MCC_maquettes2022-2023'!B8</f>
        <v>M12 Techniques de vente</v>
      </c>
      <c r="C8" s="41" t="str">
        <f>'MCC_maquettes2022-2023'!C8</f>
        <v>BPD5GR12</v>
      </c>
      <c r="D8" s="68" t="s">
        <v>125</v>
      </c>
      <c r="E8" s="68" t="s">
        <v>125</v>
      </c>
      <c r="F8" s="89" t="s">
        <v>126</v>
      </c>
      <c r="G8" s="90">
        <v>25</v>
      </c>
      <c r="H8" s="44">
        <f>SUM('MCC_maquettes2022-2023'!I8)</f>
        <v>10</v>
      </c>
      <c r="I8" s="44">
        <f>SUM('MCC_maquettes2022-2023'!J8)</f>
        <v>20</v>
      </c>
      <c r="J8" s="45">
        <f>SUM('MCC_maquettes2022-2023'!K8)</f>
        <v>0</v>
      </c>
      <c r="K8" s="91">
        <f>O8+S8+W8</f>
        <v>35</v>
      </c>
      <c r="L8" s="92">
        <v>1.5</v>
      </c>
      <c r="M8" s="93">
        <v>1</v>
      </c>
      <c r="N8" s="44">
        <v>10</v>
      </c>
      <c r="O8" s="93">
        <f>N8*L8</f>
        <v>15</v>
      </c>
      <c r="P8" s="93">
        <v>1</v>
      </c>
      <c r="Q8" s="93">
        <v>1</v>
      </c>
      <c r="R8" s="44">
        <v>20</v>
      </c>
      <c r="S8" s="93">
        <f>Q8*R8</f>
        <v>20</v>
      </c>
      <c r="T8" s="94"/>
      <c r="U8" s="95"/>
      <c r="V8" s="95"/>
      <c r="W8" s="96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</row>
    <row r="9" spans="1:231" s="21" customFormat="1" ht="27.75" customHeight="1" x14ac:dyDescent="0.25">
      <c r="A9" s="39"/>
      <c r="B9" s="40" t="str">
        <f>'MCC_maquettes2022-2023'!B9</f>
        <v>M13 Langue vivante en laboratoire</v>
      </c>
      <c r="C9" s="41" t="str">
        <f>'MCC_maquettes2022-2023'!C9</f>
        <v>BPD5GR13</v>
      </c>
      <c r="D9" s="68" t="s">
        <v>125</v>
      </c>
      <c r="E9" s="68" t="s">
        <v>125</v>
      </c>
      <c r="F9" s="89" t="s">
        <v>127</v>
      </c>
      <c r="G9" s="90">
        <v>25</v>
      </c>
      <c r="H9" s="44">
        <f>SUM('MCC_maquettes2022-2023'!I9)</f>
        <v>6</v>
      </c>
      <c r="I9" s="44">
        <f>SUM('MCC_maquettes2022-2023'!J9)</f>
        <v>14</v>
      </c>
      <c r="J9" s="45">
        <f>SUM('MCC_maquettes2022-2023'!K9)</f>
        <v>0</v>
      </c>
      <c r="K9" s="91">
        <f>O9+S9+W9</f>
        <v>23</v>
      </c>
      <c r="L9" s="92">
        <v>1.5</v>
      </c>
      <c r="M9" s="93">
        <v>1</v>
      </c>
      <c r="N9" s="44">
        <v>6</v>
      </c>
      <c r="O9" s="93">
        <f>N9*L9</f>
        <v>9</v>
      </c>
      <c r="P9" s="93">
        <v>1</v>
      </c>
      <c r="Q9" s="93">
        <v>1</v>
      </c>
      <c r="R9" s="44">
        <v>14</v>
      </c>
      <c r="S9" s="93">
        <f>Q9*R9</f>
        <v>14</v>
      </c>
      <c r="T9" s="94"/>
      <c r="U9" s="95"/>
      <c r="V9" s="95"/>
      <c r="W9" s="96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</row>
    <row r="10" spans="1:231" s="21" customFormat="1" ht="27.75" customHeight="1" x14ac:dyDescent="0.25">
      <c r="A10" s="39"/>
      <c r="B10" s="40" t="str">
        <f>'MCC_maquettes2022-2023'!B10</f>
        <v>Cadre juridique</v>
      </c>
      <c r="C10" s="41" t="str">
        <f>'MCC_maquettes2022-2023'!C10</f>
        <v>BPD5GRU2</v>
      </c>
      <c r="D10" s="97"/>
      <c r="E10" s="97"/>
      <c r="F10" s="89" t="s">
        <v>127</v>
      </c>
      <c r="G10" s="90">
        <v>25</v>
      </c>
      <c r="H10" s="44">
        <f>SUM('MCC_maquettes2022-2023'!I10)</f>
        <v>0</v>
      </c>
      <c r="I10" s="44">
        <f>SUM('MCC_maquettes2022-2023'!J10)</f>
        <v>0</v>
      </c>
      <c r="J10" s="45">
        <f>SUM('MCC_maquettes2022-2023'!K10)</f>
        <v>0</v>
      </c>
      <c r="K10" s="91">
        <f>O10+S10+W10</f>
        <v>20</v>
      </c>
      <c r="L10" s="92">
        <v>1.5</v>
      </c>
      <c r="M10" s="93">
        <v>1</v>
      </c>
      <c r="N10" s="44"/>
      <c r="O10" s="93">
        <f>N10*L10</f>
        <v>0</v>
      </c>
      <c r="P10" s="93">
        <v>1</v>
      </c>
      <c r="Q10" s="93">
        <v>1</v>
      </c>
      <c r="R10" s="44">
        <v>20</v>
      </c>
      <c r="S10" s="93">
        <f>Q10*R10</f>
        <v>20</v>
      </c>
      <c r="T10" s="94"/>
      <c r="U10" s="95"/>
      <c r="V10" s="95"/>
      <c r="W10" s="96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</row>
    <row r="11" spans="1:231" s="21" customFormat="1" ht="27.75" customHeight="1" x14ac:dyDescent="0.25">
      <c r="A11" s="32" t="s">
        <v>56</v>
      </c>
      <c r="B11" s="98" t="str">
        <f>'MCC_maquettes2022-2023'!B10</f>
        <v>Cadre juridique</v>
      </c>
      <c r="C11" s="34"/>
      <c r="D11" s="49" t="s">
        <v>128</v>
      </c>
      <c r="E11" s="49" t="s">
        <v>128</v>
      </c>
      <c r="F11" s="82"/>
      <c r="G11" s="83"/>
      <c r="H11" s="36"/>
      <c r="I11" s="36"/>
      <c r="J11" s="37"/>
      <c r="K11" s="99"/>
      <c r="L11" s="85"/>
      <c r="M11" s="82"/>
      <c r="N11" s="36"/>
      <c r="O11" s="82"/>
      <c r="P11" s="82"/>
      <c r="Q11" s="82"/>
      <c r="R11" s="82"/>
      <c r="S11" s="82"/>
      <c r="T11" s="86"/>
      <c r="U11" s="87"/>
      <c r="V11" s="87"/>
      <c r="W11" s="88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</row>
    <row r="12" spans="1:231" s="21" customFormat="1" ht="27.75" customHeight="1" x14ac:dyDescent="0.25">
      <c r="A12" s="50"/>
      <c r="B12" s="51" t="str">
        <f>'MCC_maquettes2022-2023'!B11</f>
        <v>M21 Fondements et organisation du droit</v>
      </c>
      <c r="C12" s="41">
        <f>'MCC_maquettes2022-2023'!C11</f>
        <v>0</v>
      </c>
      <c r="D12" s="68" t="s">
        <v>123</v>
      </c>
      <c r="E12" s="68" t="s">
        <v>123</v>
      </c>
      <c r="F12" s="100" t="s">
        <v>129</v>
      </c>
      <c r="G12" s="90">
        <v>25</v>
      </c>
      <c r="H12" s="44">
        <f>'MCC_maquettes2022-2023'!I12</f>
        <v>18</v>
      </c>
      <c r="I12" s="44">
        <f>SUM('MCC_maquettes2022-2023'!J11)</f>
        <v>0</v>
      </c>
      <c r="J12" s="45">
        <f>SUM('MCC_maquettes2022-2023'!K11)</f>
        <v>0</v>
      </c>
      <c r="K12" s="91">
        <v>12.74</v>
      </c>
      <c r="L12" s="92">
        <v>1.5</v>
      </c>
      <c r="M12" s="93">
        <v>1</v>
      </c>
      <c r="N12" s="44">
        <f>H12</f>
        <v>18</v>
      </c>
      <c r="O12" s="93">
        <f>N12*L12</f>
        <v>27</v>
      </c>
      <c r="P12" s="93">
        <v>1</v>
      </c>
      <c r="Q12" s="93">
        <v>1</v>
      </c>
      <c r="R12" s="101">
        <f>I12</f>
        <v>0</v>
      </c>
      <c r="S12" s="93">
        <f>Q12*R12</f>
        <v>0</v>
      </c>
      <c r="T12" s="94"/>
      <c r="U12" s="95"/>
      <c r="V12" s="95"/>
      <c r="W12" s="96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</row>
    <row r="13" spans="1:231" s="21" customFormat="1" ht="27.75" customHeight="1" x14ac:dyDescent="0.25">
      <c r="A13" s="50"/>
      <c r="B13" s="51" t="str">
        <f>'MCC_maquettes2022-2023'!B11</f>
        <v>M21 Fondements et organisation du droit</v>
      </c>
      <c r="C13" s="41"/>
      <c r="D13" s="68"/>
      <c r="E13" s="68"/>
      <c r="F13" s="100"/>
      <c r="G13" s="90"/>
      <c r="H13" s="44">
        <f>'MCC_maquettes2022-2023'!I13</f>
        <v>4</v>
      </c>
      <c r="I13" s="44">
        <f>'MCC_maquettes2022-2023'!J13</f>
        <v>8</v>
      </c>
      <c r="J13" s="45"/>
      <c r="K13" s="91">
        <f>O13+S13+W13</f>
        <v>14</v>
      </c>
      <c r="L13" s="92">
        <v>1.5</v>
      </c>
      <c r="M13" s="93">
        <v>1</v>
      </c>
      <c r="N13" s="44">
        <f>H13</f>
        <v>4</v>
      </c>
      <c r="O13" s="93">
        <f>N13*L13</f>
        <v>6</v>
      </c>
      <c r="P13" s="93">
        <v>1</v>
      </c>
      <c r="Q13" s="93">
        <v>1</v>
      </c>
      <c r="R13" s="101">
        <f>I13</f>
        <v>8</v>
      </c>
      <c r="S13" s="93">
        <f>Q13*R13</f>
        <v>8</v>
      </c>
      <c r="T13" s="94"/>
      <c r="U13" s="95"/>
      <c r="V13" s="95"/>
      <c r="W13" s="96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</row>
    <row r="14" spans="1:231" s="21" customFormat="1" ht="27.75" customHeight="1" x14ac:dyDescent="0.25">
      <c r="A14" s="50"/>
      <c r="B14" s="40" t="str">
        <f>'MCC_maquettes2022-2023'!B14</f>
        <v>M22 Droit rural</v>
      </c>
      <c r="C14" s="41" t="str">
        <f>'MCC_maquettes2022-2023'!C14</f>
        <v>BPD5GR22</v>
      </c>
      <c r="D14" s="68" t="s">
        <v>130</v>
      </c>
      <c r="E14" s="68" t="s">
        <v>130</v>
      </c>
      <c r="F14" s="100" t="s">
        <v>129</v>
      </c>
      <c r="G14" s="90">
        <v>25</v>
      </c>
      <c r="H14" s="44">
        <f>SUM('MCC_maquettes2022-2023'!I14)</f>
        <v>10</v>
      </c>
      <c r="I14" s="44">
        <f>SUM('MCC_maquettes2022-2023'!J14)</f>
        <v>20</v>
      </c>
      <c r="J14" s="45">
        <f>SUM('MCC_maquettes2022-2023'!K14)</f>
        <v>0</v>
      </c>
      <c r="K14" s="91">
        <f>O14+S14+W14</f>
        <v>35</v>
      </c>
      <c r="L14" s="92">
        <v>1.5</v>
      </c>
      <c r="M14" s="93">
        <v>1</v>
      </c>
      <c r="N14" s="44">
        <v>10</v>
      </c>
      <c r="O14" s="93">
        <f>N14*L14</f>
        <v>15</v>
      </c>
      <c r="P14" s="93">
        <v>1</v>
      </c>
      <c r="Q14" s="93">
        <v>1</v>
      </c>
      <c r="R14" s="93">
        <v>20</v>
      </c>
      <c r="S14" s="93">
        <f>Q14*R14</f>
        <v>20</v>
      </c>
      <c r="T14" s="94"/>
      <c r="U14" s="95"/>
      <c r="V14" s="95"/>
      <c r="W14" s="96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</row>
    <row r="15" spans="1:231" s="21" customFormat="1" ht="27.75" customHeight="1" x14ac:dyDescent="0.25">
      <c r="A15" s="102" t="s">
        <v>67</v>
      </c>
      <c r="B15" s="35" t="str">
        <f>'MCC_maquettes2022-2023'!B15</f>
        <v>Appréciation et interprétation de l’effet risque au sein de l’entreprise</v>
      </c>
      <c r="C15" s="34"/>
      <c r="D15" s="36"/>
      <c r="E15" s="36"/>
      <c r="F15" s="36"/>
      <c r="G15" s="83"/>
      <c r="H15" s="36"/>
      <c r="I15" s="36"/>
      <c r="J15" s="37"/>
      <c r="K15" s="99"/>
      <c r="L15" s="85"/>
      <c r="M15" s="82"/>
      <c r="N15" s="82"/>
      <c r="O15" s="82"/>
      <c r="P15" s="82"/>
      <c r="Q15" s="82"/>
      <c r="R15" s="82"/>
      <c r="S15" s="82"/>
      <c r="T15" s="86"/>
      <c r="U15" s="87"/>
      <c r="V15" s="87"/>
      <c r="W15" s="88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</row>
    <row r="16" spans="1:231" s="21" customFormat="1" ht="27.75" customHeight="1" x14ac:dyDescent="0.25">
      <c r="A16" s="54"/>
      <c r="B16" s="51" t="str">
        <f>'MCC_maquettes2022-2023'!B16</f>
        <v>M31 Approches du Risque</v>
      </c>
      <c r="C16" s="41" t="str">
        <f>'MCC_maquettes2022-2023'!C16</f>
        <v>BPD5GR31</v>
      </c>
      <c r="D16" s="68" t="s">
        <v>130</v>
      </c>
      <c r="E16" s="68" t="s">
        <v>130</v>
      </c>
      <c r="F16" s="100" t="s">
        <v>131</v>
      </c>
      <c r="G16" s="90">
        <v>25</v>
      </c>
      <c r="H16" s="44">
        <f>SUM('MCC_maquettes2022-2023'!I16)</f>
        <v>10</v>
      </c>
      <c r="I16" s="44">
        <f>SUM('MCC_maquettes2022-2023'!J16)</f>
        <v>20</v>
      </c>
      <c r="J16" s="45">
        <f>SUM('MCC_maquettes2022-2023'!K16)</f>
        <v>0</v>
      </c>
      <c r="K16" s="91">
        <f>O16+S16+W16</f>
        <v>35</v>
      </c>
      <c r="L16" s="92">
        <v>1.5</v>
      </c>
      <c r="M16" s="93">
        <v>1</v>
      </c>
      <c r="N16" s="44">
        <v>10</v>
      </c>
      <c r="O16" s="93">
        <f>N16*L16</f>
        <v>15</v>
      </c>
      <c r="P16" s="93">
        <v>1</v>
      </c>
      <c r="Q16" s="93">
        <v>1</v>
      </c>
      <c r="R16" s="93">
        <v>20</v>
      </c>
      <c r="S16" s="93">
        <f>Q16*R16</f>
        <v>20</v>
      </c>
      <c r="T16" s="94"/>
      <c r="U16" s="95"/>
      <c r="V16" s="95"/>
      <c r="W16" s="96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</row>
    <row r="17" spans="1:231" s="21" customFormat="1" ht="27.75" customHeight="1" x14ac:dyDescent="0.25">
      <c r="A17" s="54"/>
      <c r="B17" s="51" t="str">
        <f>'MCC_maquettes2022-2023'!B17</f>
        <v>M32 Economie rurale et sociologie du vivant</v>
      </c>
      <c r="C17" s="41" t="str">
        <f>'MCC_maquettes2022-2023'!C17</f>
        <v>BPD5GR32</v>
      </c>
      <c r="D17" s="68" t="s">
        <v>130</v>
      </c>
      <c r="E17" s="68" t="s">
        <v>130</v>
      </c>
      <c r="F17" s="100" t="s">
        <v>132</v>
      </c>
      <c r="G17" s="90">
        <v>25</v>
      </c>
      <c r="H17" s="44">
        <f>SUM('MCC_maquettes2022-2023'!I17)</f>
        <v>10</v>
      </c>
      <c r="I17" s="44">
        <f>SUM('MCC_maquettes2022-2023'!J17)</f>
        <v>20</v>
      </c>
      <c r="J17" s="45">
        <f>SUM('MCC_maquettes2022-2023'!K17)</f>
        <v>0</v>
      </c>
      <c r="K17" s="91">
        <f>O17+S17+W17</f>
        <v>36</v>
      </c>
      <c r="L17" s="92">
        <v>1.5</v>
      </c>
      <c r="M17" s="93">
        <v>1</v>
      </c>
      <c r="N17" s="44">
        <v>10</v>
      </c>
      <c r="O17" s="93">
        <f>N17*L17</f>
        <v>15</v>
      </c>
      <c r="P17" s="93">
        <v>1</v>
      </c>
      <c r="Q17" s="93">
        <v>1</v>
      </c>
      <c r="R17" s="93">
        <v>21</v>
      </c>
      <c r="S17" s="93">
        <f>Q17*R17</f>
        <v>21</v>
      </c>
      <c r="T17" s="94"/>
      <c r="U17" s="95"/>
      <c r="V17" s="95"/>
      <c r="W17" s="96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</row>
    <row r="18" spans="1:231" s="21" customFormat="1" ht="27.75" customHeight="1" x14ac:dyDescent="0.25">
      <c r="A18" s="102" t="s">
        <v>76</v>
      </c>
      <c r="B18" s="98" t="str">
        <f>'MCC_maquettes2022-2023'!B18</f>
        <v>Intervention des pouvoirs publics dans la gestion des risques.</v>
      </c>
      <c r="C18" s="34"/>
      <c r="D18" s="36"/>
      <c r="E18" s="36"/>
      <c r="F18" s="36"/>
      <c r="G18" s="83"/>
      <c r="H18" s="36"/>
      <c r="I18" s="36"/>
      <c r="J18" s="37"/>
      <c r="K18" s="99"/>
      <c r="L18" s="85"/>
      <c r="M18" s="82"/>
      <c r="N18" s="82"/>
      <c r="O18" s="82"/>
      <c r="P18" s="82"/>
      <c r="Q18" s="82"/>
      <c r="R18" s="82"/>
      <c r="S18" s="82"/>
      <c r="T18" s="86"/>
      <c r="U18" s="87"/>
      <c r="V18" s="87"/>
      <c r="W18" s="88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</row>
    <row r="19" spans="1:231" s="21" customFormat="1" ht="27.75" customHeight="1" x14ac:dyDescent="0.25">
      <c r="A19" s="56"/>
      <c r="B19" s="51" t="str">
        <f>'MCC_maquettes2022-2023'!B19</f>
        <v>M41 Risques économiques, financiers et du travail.</v>
      </c>
      <c r="C19" s="43" t="str">
        <f>'MCC_maquettes2022-2023'!C19</f>
        <v>BPD5GR41</v>
      </c>
      <c r="D19" s="68" t="s">
        <v>130</v>
      </c>
      <c r="E19" s="68" t="s">
        <v>130</v>
      </c>
      <c r="F19" s="89" t="s">
        <v>132</v>
      </c>
      <c r="G19" s="90">
        <v>25</v>
      </c>
      <c r="H19" s="44">
        <f>SUM('MCC_maquettes2022-2023'!I19)</f>
        <v>11</v>
      </c>
      <c r="I19" s="44">
        <f>SUM('MCC_maquettes2022-2023'!J19)</f>
        <v>24</v>
      </c>
      <c r="J19" s="45">
        <f>SUM('MCC_maquettes2022-2023'!K19)</f>
        <v>0</v>
      </c>
      <c r="K19" s="91">
        <f>O19+S19+W19</f>
        <v>40.5</v>
      </c>
      <c r="L19" s="92">
        <v>1.5</v>
      </c>
      <c r="M19" s="93">
        <v>1</v>
      </c>
      <c r="N19" s="44">
        <v>11</v>
      </c>
      <c r="O19" s="93">
        <f>N19*L19</f>
        <v>16.5</v>
      </c>
      <c r="P19" s="93">
        <v>1</v>
      </c>
      <c r="Q19" s="93">
        <v>1</v>
      </c>
      <c r="R19" s="93">
        <v>24</v>
      </c>
      <c r="S19" s="93">
        <f>Q19*R19</f>
        <v>24</v>
      </c>
      <c r="T19" s="94"/>
      <c r="U19" s="95"/>
      <c r="V19" s="95"/>
      <c r="W19" s="96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</row>
    <row r="20" spans="1:231" s="21" customFormat="1" ht="27.75" customHeight="1" x14ac:dyDescent="0.25">
      <c r="A20" s="56"/>
      <c r="B20" s="51" t="str">
        <f>'MCC_maquettes2022-2023'!B20</f>
        <v>M42 Risques sanitaires et environnementaux.</v>
      </c>
      <c r="C20" s="43" t="str">
        <f>'MCC_maquettes2022-2023'!C20</f>
        <v>BPD5GR42</v>
      </c>
      <c r="D20" s="68" t="s">
        <v>130</v>
      </c>
      <c r="E20" s="68" t="s">
        <v>130</v>
      </c>
      <c r="F20" s="89" t="s">
        <v>133</v>
      </c>
      <c r="G20" s="90">
        <v>25</v>
      </c>
      <c r="H20" s="44">
        <f>SUM('MCC_maquettes2022-2023'!I20)</f>
        <v>12</v>
      </c>
      <c r="I20" s="44">
        <f>SUM('MCC_maquettes2022-2023'!J20)</f>
        <v>23</v>
      </c>
      <c r="J20" s="45">
        <f>SUM('MCC_maquettes2022-2023'!K20)</f>
        <v>0</v>
      </c>
      <c r="K20" s="91">
        <f>O20+S20+W20</f>
        <v>41</v>
      </c>
      <c r="L20" s="92">
        <v>1.5</v>
      </c>
      <c r="M20" s="93">
        <v>1</v>
      </c>
      <c r="N20" s="44">
        <v>12</v>
      </c>
      <c r="O20" s="93">
        <f>N20*L20</f>
        <v>18</v>
      </c>
      <c r="P20" s="93">
        <v>1</v>
      </c>
      <c r="Q20" s="93">
        <v>1</v>
      </c>
      <c r="R20" s="93">
        <v>23</v>
      </c>
      <c r="S20" s="93">
        <f>Q20*R20</f>
        <v>23</v>
      </c>
      <c r="T20" s="94"/>
      <c r="U20" s="95"/>
      <c r="V20" s="95"/>
      <c r="W20" s="96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</row>
    <row r="21" spans="1:231" s="21" customFormat="1" ht="27.75" customHeight="1" x14ac:dyDescent="0.25">
      <c r="A21" s="152" t="s">
        <v>134</v>
      </c>
      <c r="B21" s="152"/>
      <c r="C21" s="152"/>
      <c r="D21" s="152"/>
      <c r="E21" s="152"/>
      <c r="F21" s="152"/>
      <c r="G21" s="152"/>
      <c r="H21" s="152"/>
      <c r="I21" s="152"/>
      <c r="J21" s="152"/>
      <c r="K21" s="91">
        <f>SUM(K7:K20)</f>
        <v>327.24</v>
      </c>
      <c r="L21" s="92"/>
      <c r="M21" s="93"/>
      <c r="N21" s="93"/>
      <c r="O21" s="93"/>
      <c r="P21" s="93"/>
      <c r="Q21" s="93"/>
      <c r="R21" s="93"/>
      <c r="S21" s="93"/>
      <c r="T21" s="94"/>
      <c r="U21" s="95"/>
      <c r="V21" s="95"/>
      <c r="W21" s="9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</row>
    <row r="22" spans="1:231" s="21" customFormat="1" ht="23.25" customHeight="1" x14ac:dyDescent="0.25">
      <c r="A22" s="103"/>
      <c r="B22" s="104" t="s">
        <v>84</v>
      </c>
      <c r="C22" s="72"/>
      <c r="D22" s="72"/>
      <c r="E22" s="72"/>
      <c r="F22" s="72"/>
      <c r="G22" s="105"/>
      <c r="H22" s="72"/>
      <c r="I22" s="72"/>
      <c r="J22" s="75"/>
      <c r="K22" s="106"/>
      <c r="L22" s="107"/>
      <c r="M22" s="73"/>
      <c r="N22" s="73"/>
      <c r="O22" s="73"/>
      <c r="P22" s="73"/>
      <c r="Q22" s="73"/>
      <c r="R22" s="73"/>
      <c r="S22" s="73"/>
      <c r="T22" s="78"/>
      <c r="U22" s="78"/>
      <c r="V22" s="78"/>
      <c r="W22" s="78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</row>
    <row r="23" spans="1:231" s="21" customFormat="1" ht="23.25" customHeight="1" x14ac:dyDescent="0.25">
      <c r="A23" s="108" t="s">
        <v>85</v>
      </c>
      <c r="B23" s="109" t="str">
        <f>'MCC_maquettes2022-2023'!B23</f>
        <v>L’effet risque sur les entreprises du vivant.</v>
      </c>
      <c r="C23" s="82"/>
      <c r="D23" s="110" t="s">
        <v>135</v>
      </c>
      <c r="E23" s="110" t="s">
        <v>135</v>
      </c>
      <c r="F23" s="82"/>
      <c r="G23" s="83"/>
      <c r="H23" s="36"/>
      <c r="I23" s="36"/>
      <c r="J23" s="37"/>
      <c r="K23" s="99"/>
      <c r="L23" s="85"/>
      <c r="M23" s="82"/>
      <c r="N23" s="82"/>
      <c r="O23" s="82"/>
      <c r="P23" s="82"/>
      <c r="Q23" s="82"/>
      <c r="R23" s="82"/>
      <c r="S23" s="82"/>
      <c r="T23" s="86"/>
      <c r="U23" s="87"/>
      <c r="V23" s="87"/>
      <c r="W23" s="88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</row>
    <row r="24" spans="1:231" s="21" customFormat="1" ht="23.25" customHeight="1" x14ac:dyDescent="0.25">
      <c r="A24" s="39"/>
      <c r="B24" s="57" t="str">
        <f>'MCC_maquettes2022-2023'!B24</f>
        <v>M51 Diagnostic d’entreprise</v>
      </c>
      <c r="C24" s="59" t="str">
        <f>'MCC_maquettes2022-2023'!C24</f>
        <v>BPD6GR51</v>
      </c>
      <c r="D24" s="111" t="s">
        <v>123</v>
      </c>
      <c r="E24" s="111" t="s">
        <v>123</v>
      </c>
      <c r="F24" s="112" t="s">
        <v>126</v>
      </c>
      <c r="G24" s="90">
        <v>25</v>
      </c>
      <c r="H24" s="60">
        <f>SUM('MCC_maquettes2022-2023'!I24)</f>
        <v>16</v>
      </c>
      <c r="I24" s="59">
        <f>SUM('MCC_maquettes2022-2023'!J24)</f>
        <v>34</v>
      </c>
      <c r="J24" s="45">
        <f>SUM('MCC_maquettes2022-2023'!K24)</f>
        <v>0</v>
      </c>
      <c r="K24" s="91">
        <f t="shared" ref="K24:K29" si="0">O24+S24+W24</f>
        <v>58</v>
      </c>
      <c r="L24" s="113">
        <v>1.5</v>
      </c>
      <c r="M24" s="93">
        <v>1</v>
      </c>
      <c r="N24" s="60">
        <v>16</v>
      </c>
      <c r="O24" s="93">
        <f>N24*L24</f>
        <v>24</v>
      </c>
      <c r="P24" s="59">
        <v>1</v>
      </c>
      <c r="Q24" s="59">
        <v>1</v>
      </c>
      <c r="R24" s="59">
        <v>34</v>
      </c>
      <c r="S24" s="59">
        <f t="shared" ref="S24:S29" si="1">Q24*R24</f>
        <v>34</v>
      </c>
      <c r="T24" s="94"/>
      <c r="U24" s="95"/>
      <c r="V24" s="95"/>
      <c r="W24" s="9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</row>
    <row r="25" spans="1:231" s="21" customFormat="1" ht="23.25" customHeight="1" x14ac:dyDescent="0.25">
      <c r="A25" s="39"/>
      <c r="B25" s="57" t="str">
        <f>'MCC_maquettes2022-2023'!B25</f>
        <v>M52 Gestion prévisionnelle</v>
      </c>
      <c r="C25" s="59" t="str">
        <f>'MCC_maquettes2022-2023'!C25</f>
        <v>BPD6GR52</v>
      </c>
      <c r="D25" s="111" t="s">
        <v>123</v>
      </c>
      <c r="E25" s="111" t="s">
        <v>123</v>
      </c>
      <c r="F25" s="112" t="s">
        <v>126</v>
      </c>
      <c r="G25" s="90">
        <v>25</v>
      </c>
      <c r="H25" s="44">
        <f>SUM('MCC_maquettes2022-2023'!I25)</f>
        <v>17</v>
      </c>
      <c r="I25" s="44">
        <f>SUM('MCC_maquettes2022-2023'!J25)</f>
        <v>33</v>
      </c>
      <c r="J25" s="45">
        <f>SUM('MCC_maquettes2022-2023'!K25)</f>
        <v>0</v>
      </c>
      <c r="K25" s="91">
        <f t="shared" si="0"/>
        <v>58.5</v>
      </c>
      <c r="L25" s="113">
        <v>1.5</v>
      </c>
      <c r="M25" s="93">
        <v>1</v>
      </c>
      <c r="N25" s="60">
        <v>17</v>
      </c>
      <c r="O25" s="93">
        <f>N25*L25</f>
        <v>25.5</v>
      </c>
      <c r="P25" s="59">
        <v>1</v>
      </c>
      <c r="Q25" s="59">
        <v>1</v>
      </c>
      <c r="R25" s="59">
        <v>33</v>
      </c>
      <c r="S25" s="59">
        <f t="shared" si="1"/>
        <v>33</v>
      </c>
      <c r="T25" s="94"/>
      <c r="U25" s="95"/>
      <c r="V25" s="95"/>
      <c r="W25" s="9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</row>
    <row r="26" spans="1:231" s="21" customFormat="1" ht="30.75" customHeight="1" x14ac:dyDescent="0.25">
      <c r="A26" s="39"/>
      <c r="B26" s="57" t="str">
        <f>'MCC_maquettes2022-2023'!B26</f>
        <v>M53 Outils spécifiques de gestion des risques dans l’entreprise.</v>
      </c>
      <c r="C26" s="59" t="str">
        <f>'MCC_maquettes2022-2023'!C26</f>
        <v>BPD6GR53</v>
      </c>
      <c r="D26" s="111" t="s">
        <v>125</v>
      </c>
      <c r="E26" s="111" t="s">
        <v>125</v>
      </c>
      <c r="F26" s="112" t="s">
        <v>126</v>
      </c>
      <c r="G26" s="90">
        <v>25</v>
      </c>
      <c r="H26" s="44">
        <f>SUM('MCC_maquettes2022-2023'!I26)</f>
        <v>17</v>
      </c>
      <c r="I26" s="44">
        <f>SUM('MCC_maquettes2022-2023'!J26)</f>
        <v>33</v>
      </c>
      <c r="J26" s="45">
        <f>SUM('MCC_maquettes2022-2023'!K26)</f>
        <v>0</v>
      </c>
      <c r="K26" s="91">
        <f t="shared" si="0"/>
        <v>58.5</v>
      </c>
      <c r="L26" s="113">
        <v>1.5</v>
      </c>
      <c r="M26" s="93">
        <v>1</v>
      </c>
      <c r="N26" s="60">
        <v>17</v>
      </c>
      <c r="O26" s="93">
        <f>N26*L26</f>
        <v>25.5</v>
      </c>
      <c r="P26" s="59">
        <v>1</v>
      </c>
      <c r="Q26" s="59">
        <v>1</v>
      </c>
      <c r="R26" s="59">
        <v>33</v>
      </c>
      <c r="S26" s="59">
        <f t="shared" si="1"/>
        <v>33</v>
      </c>
      <c r="T26" s="94"/>
      <c r="U26" s="95"/>
      <c r="V26" s="95"/>
      <c r="W26" s="96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</row>
    <row r="27" spans="1:231" s="21" customFormat="1" ht="23.25" customHeight="1" x14ac:dyDescent="0.25">
      <c r="A27" s="39" t="s">
        <v>97</v>
      </c>
      <c r="B27" s="114" t="str">
        <f>'MCC_maquettes2022-2023'!B27</f>
        <v>Projet Tuteuré</v>
      </c>
      <c r="C27" s="59" t="str">
        <f>'MCC_maquettes2022-2023'!C27</f>
        <v>BPD6GR61</v>
      </c>
      <c r="D27" s="111" t="s">
        <v>110</v>
      </c>
      <c r="E27" s="111" t="s">
        <v>110</v>
      </c>
      <c r="F27" s="59"/>
      <c r="G27" s="90">
        <v>25</v>
      </c>
      <c r="H27" s="44">
        <f>SUM('MCC_maquettes2022-2023'!I27)</f>
        <v>0</v>
      </c>
      <c r="I27" s="44">
        <v>15</v>
      </c>
      <c r="J27" s="45">
        <f>SUM('MCC_maquettes2022-2023'!K27)</f>
        <v>0</v>
      </c>
      <c r="K27" s="91">
        <f t="shared" si="0"/>
        <v>45</v>
      </c>
      <c r="L27" s="113"/>
      <c r="M27" s="93"/>
      <c r="N27" s="59"/>
      <c r="O27" s="93"/>
      <c r="P27" s="59">
        <v>1</v>
      </c>
      <c r="Q27" s="59">
        <v>3</v>
      </c>
      <c r="R27" s="59">
        <v>15</v>
      </c>
      <c r="S27" s="59">
        <f t="shared" si="1"/>
        <v>45</v>
      </c>
      <c r="T27" s="94"/>
      <c r="U27" s="95"/>
      <c r="V27" s="95"/>
      <c r="W27" s="96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</row>
    <row r="28" spans="1:231" s="21" customFormat="1" ht="23.25" customHeight="1" x14ac:dyDescent="0.25">
      <c r="A28" s="39" t="s">
        <v>103</v>
      </c>
      <c r="B28" s="114" t="str">
        <f>'MCC_maquettes2022-2023'!B29</f>
        <v>Stage</v>
      </c>
      <c r="C28" s="59" t="str">
        <f>'MCC_maquettes2022-2023'!C29</f>
        <v>BPD6GR71</v>
      </c>
      <c r="D28" s="111" t="s">
        <v>110</v>
      </c>
      <c r="E28" s="111" t="s">
        <v>110</v>
      </c>
      <c r="F28" s="59"/>
      <c r="G28" s="90">
        <v>14</v>
      </c>
      <c r="H28" s="44">
        <f>SUM('MCC_maquettes2022-2023'!I29)</f>
        <v>0</v>
      </c>
      <c r="I28" s="44">
        <v>4</v>
      </c>
      <c r="J28" s="45">
        <f>SUM('MCC_maquettes2022-2023'!K29)</f>
        <v>0</v>
      </c>
      <c r="K28" s="91">
        <f t="shared" si="0"/>
        <v>42</v>
      </c>
      <c r="L28" s="113"/>
      <c r="M28" s="93"/>
      <c r="N28" s="59"/>
      <c r="O28" s="93"/>
      <c r="P28" s="59">
        <v>1</v>
      </c>
      <c r="Q28" s="59">
        <v>14</v>
      </c>
      <c r="R28" s="59">
        <v>3</v>
      </c>
      <c r="S28" s="59">
        <f t="shared" si="1"/>
        <v>42</v>
      </c>
      <c r="T28" s="94"/>
      <c r="U28" s="95"/>
      <c r="V28" s="95"/>
      <c r="W28" s="96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</row>
    <row r="29" spans="1:231" s="21" customFormat="1" ht="23.25" customHeight="1" x14ac:dyDescent="0.25">
      <c r="A29" s="39"/>
      <c r="B29" s="114" t="str">
        <f>'MCC_maquettes2022-2023'!B30</f>
        <v>Suivi en apprentissage</v>
      </c>
      <c r="C29" s="59" t="str">
        <f>'MCC_maquettes2022-2023'!C30</f>
        <v>BPD6GR81</v>
      </c>
      <c r="D29" s="111"/>
      <c r="E29" s="111"/>
      <c r="F29" s="59"/>
      <c r="G29" s="90">
        <v>11</v>
      </c>
      <c r="H29" s="44">
        <f>SUM('MCC_maquettes2022-2023'!I30)</f>
        <v>0</v>
      </c>
      <c r="I29" s="44">
        <v>8</v>
      </c>
      <c r="J29" s="45">
        <f>SUM('MCC_maquettes2022-2023'!K30)</f>
        <v>0</v>
      </c>
      <c r="K29" s="91">
        <f t="shared" si="0"/>
        <v>75</v>
      </c>
      <c r="L29" s="113"/>
      <c r="M29" s="93"/>
      <c r="N29" s="59"/>
      <c r="O29" s="93"/>
      <c r="P29" s="59">
        <v>1</v>
      </c>
      <c r="Q29" s="59">
        <v>25</v>
      </c>
      <c r="R29" s="59">
        <v>3</v>
      </c>
      <c r="S29" s="59">
        <f t="shared" si="1"/>
        <v>75</v>
      </c>
      <c r="T29" s="94"/>
      <c r="U29" s="95"/>
      <c r="V29" s="95"/>
      <c r="W29" s="96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</row>
    <row r="30" spans="1:231" s="21" customFormat="1" ht="23.25" customHeight="1" x14ac:dyDescent="0.25">
      <c r="A30" s="4"/>
      <c r="B30" s="149" t="s">
        <v>136</v>
      </c>
      <c r="C30" s="149"/>
      <c r="D30" s="149"/>
      <c r="E30" s="149"/>
      <c r="F30" s="149"/>
      <c r="G30" s="149"/>
      <c r="H30" s="149"/>
      <c r="I30" s="149"/>
      <c r="J30" s="149"/>
      <c r="K30" s="91">
        <f>SUM(K24:K28)</f>
        <v>262</v>
      </c>
      <c r="L30" s="113"/>
      <c r="M30" s="93"/>
      <c r="N30" s="59"/>
      <c r="O30" s="93"/>
      <c r="P30" s="59"/>
      <c r="Q30" s="59"/>
      <c r="R30" s="59"/>
      <c r="S30" s="59"/>
      <c r="T30" s="94"/>
      <c r="U30" s="95"/>
      <c r="V30" s="95"/>
      <c r="W30" s="96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</row>
    <row r="31" spans="1:231" s="21" customFormat="1" ht="30.75" customHeight="1" x14ac:dyDescent="0.25">
      <c r="A31" s="115"/>
      <c r="B31" s="116"/>
      <c r="C31" s="117"/>
      <c r="D31" s="117"/>
      <c r="E31" s="118" t="s">
        <v>137</v>
      </c>
      <c r="F31" s="119"/>
      <c r="G31" s="120"/>
      <c r="H31" s="121">
        <v>139</v>
      </c>
      <c r="I31" s="122">
        <f>SUM(I24:I26,I7:I20)</f>
        <v>269</v>
      </c>
      <c r="J31" s="121">
        <v>0</v>
      </c>
      <c r="K31" s="123">
        <f>H31+I31+J31</f>
        <v>408</v>
      </c>
      <c r="L31" s="124"/>
      <c r="M31" s="125"/>
      <c r="N31" s="125"/>
      <c r="O31" s="125"/>
      <c r="P31" s="125"/>
      <c r="Q31" s="125"/>
      <c r="R31" s="125"/>
      <c r="S31" s="125"/>
      <c r="T31" s="126"/>
      <c r="U31" s="126"/>
      <c r="V31" s="126"/>
      <c r="W31" s="126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</row>
    <row r="32" spans="1:231" s="21" customFormat="1" ht="46.5" customHeight="1" x14ac:dyDescent="0.25">
      <c r="A32" s="127"/>
      <c r="B32" s="150" t="s">
        <v>138</v>
      </c>
      <c r="C32" s="150"/>
      <c r="D32" s="150"/>
      <c r="E32" s="150"/>
      <c r="F32" s="150"/>
      <c r="G32" s="129" t="s">
        <v>139</v>
      </c>
      <c r="H32" s="130">
        <f>SUM(K30,K21)</f>
        <v>589.24</v>
      </c>
      <c r="I32" s="4"/>
      <c r="J32" s="4"/>
      <c r="K32" s="131"/>
      <c r="L32" s="132"/>
      <c r="M32" s="133"/>
      <c r="N32" s="133"/>
      <c r="O32" s="133"/>
      <c r="P32" s="133"/>
      <c r="Q32" s="133"/>
      <c r="R32" s="133"/>
      <c r="S32" s="133"/>
      <c r="T32" s="134"/>
      <c r="U32" s="134"/>
      <c r="V32" s="134"/>
      <c r="W32" s="134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</row>
    <row r="33" spans="1:231" s="21" customFormat="1" ht="30.75" customHeight="1" x14ac:dyDescent="0.25">
      <c r="A33" s="135"/>
      <c r="B33" s="150"/>
      <c r="C33" s="150"/>
      <c r="D33" s="150"/>
      <c r="E33" s="150"/>
      <c r="F33" s="150"/>
      <c r="G33" s="129" t="s">
        <v>140</v>
      </c>
      <c r="H33" s="128">
        <f>H32/G7</f>
        <v>23.569600000000001</v>
      </c>
      <c r="I33" s="136"/>
      <c r="J33" s="136"/>
      <c r="K33" s="131"/>
      <c r="L33" s="132"/>
      <c r="M33" s="133"/>
      <c r="N33" s="133"/>
      <c r="O33" s="133"/>
      <c r="P33" s="133"/>
      <c r="Q33" s="133"/>
      <c r="R33" s="133"/>
      <c r="S33" s="133"/>
      <c r="T33" s="134"/>
      <c r="U33" s="134"/>
      <c r="V33" s="134"/>
      <c r="W33" s="134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</row>
    <row r="34" spans="1:231" s="21" customFormat="1" ht="15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31"/>
      <c r="L34" s="137"/>
      <c r="M34" s="138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</row>
    <row r="35" spans="1:231" s="21" customFormat="1" ht="15" x14ac:dyDescent="0.2">
      <c r="A35" s="19"/>
      <c r="B35" s="19"/>
      <c r="C35" s="19"/>
      <c r="D35" s="19"/>
      <c r="E35" s="19"/>
      <c r="F35" s="19"/>
      <c r="G35" s="19">
        <v>440</v>
      </c>
      <c r="H35" s="19" t="s">
        <v>25</v>
      </c>
      <c r="I35" s="19">
        <f>SUM(H31*100)/440</f>
        <v>31.59090909090909</v>
      </c>
      <c r="J35" s="19"/>
      <c r="K35" s="19"/>
      <c r="L35" s="137"/>
      <c r="M35" s="138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</row>
    <row r="36" spans="1:231" s="21" customFormat="1" ht="15" x14ac:dyDescent="0.2">
      <c r="A36" s="19"/>
      <c r="B36" s="19"/>
      <c r="C36" s="19"/>
      <c r="D36" s="19"/>
      <c r="E36" s="19"/>
      <c r="F36" s="19"/>
      <c r="G36" s="19"/>
      <c r="H36" s="19" t="s">
        <v>26</v>
      </c>
      <c r="I36" s="19">
        <f>SUM(I31*100)/440</f>
        <v>61.136363636363633</v>
      </c>
      <c r="J36" s="19"/>
      <c r="K36" s="19"/>
      <c r="L36" s="137"/>
      <c r="M36" s="138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</row>
    <row r="37" spans="1:231" s="21" customFormat="1" ht="15" x14ac:dyDescent="0.2">
      <c r="A37" s="19"/>
      <c r="B37" s="19"/>
      <c r="C37" s="19"/>
      <c r="D37" s="19"/>
      <c r="E37" s="19"/>
      <c r="F37" s="19"/>
      <c r="G37" s="19"/>
      <c r="H37" s="19"/>
      <c r="I37" s="19">
        <f>SUM(I35:I36)</f>
        <v>92.72727272727272</v>
      </c>
      <c r="J37" s="19"/>
      <c r="K37" s="19"/>
      <c r="L37" s="137"/>
      <c r="M37" s="138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</row>
  </sheetData>
  <mergeCells count="30">
    <mergeCell ref="A1:A3"/>
    <mergeCell ref="B1:B3"/>
    <mergeCell ref="C1:C3"/>
    <mergeCell ref="D1:D3"/>
    <mergeCell ref="E1:E3"/>
    <mergeCell ref="V2:V3"/>
    <mergeCell ref="W2:W3"/>
    <mergeCell ref="A21:J21"/>
    <mergeCell ref="M2:M3"/>
    <mergeCell ref="N2:N3"/>
    <mergeCell ref="O2:O3"/>
    <mergeCell ref="P2:P3"/>
    <mergeCell ref="Q2:Q3"/>
    <mergeCell ref="R2:R3"/>
    <mergeCell ref="G1:G3"/>
    <mergeCell ref="H1:K1"/>
    <mergeCell ref="L1:O1"/>
    <mergeCell ref="P1:S1"/>
    <mergeCell ref="T1:W1"/>
    <mergeCell ref="H2:H3"/>
    <mergeCell ref="I2:I3"/>
    <mergeCell ref="B30:J30"/>
    <mergeCell ref="B32:F33"/>
    <mergeCell ref="S2:S3"/>
    <mergeCell ref="T2:T3"/>
    <mergeCell ref="U2:U3"/>
    <mergeCell ref="J2:J3"/>
    <mergeCell ref="K2:K3"/>
    <mergeCell ref="L2:L3"/>
    <mergeCell ref="F1:F3"/>
  </mergeCells>
  <dataValidations count="1">
    <dataValidation type="list" allowBlank="1" showInputMessage="1" showErrorMessage="1" sqref="F7:F10 F12:F14 F16:F17 F19:F20 F24:F26">
      <formula1>0</formula1>
    </dataValidation>
  </dataValidation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"/>
  <sheetViews>
    <sheetView workbookViewId="0"/>
  </sheetViews>
  <sheetFormatPr baseColWidth="10" defaultRowHeight="14.25" x14ac:dyDescent="0.2"/>
  <cols>
    <col min="1" max="1" width="9.875" style="18" customWidth="1"/>
    <col min="2" max="2" width="15.75" style="18" customWidth="1"/>
    <col min="3" max="64" width="9.875" style="18" customWidth="1"/>
    <col min="65" max="65" width="11" customWidth="1"/>
  </cols>
  <sheetData>
    <row r="1" spans="1:64" ht="15" x14ac:dyDescent="0.25">
      <c r="A1" s="4" t="s">
        <v>31</v>
      </c>
      <c r="B1" s="4" t="s">
        <v>141</v>
      </c>
      <c r="C1" s="4" t="s">
        <v>142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15" x14ac:dyDescent="0.25">
      <c r="A2" s="4" t="s">
        <v>54</v>
      </c>
      <c r="B2" s="4" t="s">
        <v>143</v>
      </c>
      <c r="C2" s="4" t="s">
        <v>144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x14ac:dyDescent="0.25">
      <c r="A3" s="4" t="s">
        <v>46</v>
      </c>
      <c r="B3" s="4" t="s">
        <v>145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x14ac:dyDescent="0.25">
      <c r="A4" s="4" t="s">
        <v>43</v>
      </c>
      <c r="B4" s="4" t="s">
        <v>101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" x14ac:dyDescent="0.25">
      <c r="A5" s="4"/>
      <c r="B5" s="4" t="s">
        <v>107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" x14ac:dyDescent="0.25">
      <c r="A6" s="4"/>
      <c r="B6" s="4" t="s">
        <v>146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15" x14ac:dyDescent="0.25">
      <c r="A7" s="4"/>
      <c r="B7" s="4" t="s">
        <v>44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Rappel_régle_-dates_conseils</vt:lpstr>
      <vt:lpstr>MCC_maquettes2022-2023</vt:lpstr>
      <vt:lpstr>Coût_2018-2019_aprèsMCC</vt:lpstr>
      <vt:lpstr>Liste_de_valeurs</vt:lpstr>
      <vt:lpstr>modalité</vt:lpstr>
      <vt:lpstr>natu</vt:lpstr>
      <vt:lpstr>NATURE</vt:lpstr>
      <vt:lpstr>Print_Area_2</vt:lpstr>
      <vt:lpstr>'MCC_maquettes2022-2023'!Zone_d_impression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Christelle.PINGLOT</dc:creator>
  <cp:lastModifiedBy>Leïla Amrane</cp:lastModifiedBy>
  <dcterms:created xsi:type="dcterms:W3CDTF">2022-06-02T14:22:49Z</dcterms:created>
  <dcterms:modified xsi:type="dcterms:W3CDTF">2022-09-12T09:03:35Z</dcterms:modified>
</cp:coreProperties>
</file>