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IRECTION-CFVU\DIRECTION\Secrétariat DEFI\CFVU\2022\2022-2023_M3C\Maquettes_M3C\IUT18\2022_09_05_CFVUApprouve\"/>
    </mc:Choice>
  </mc:AlternateContent>
  <bookViews>
    <workbookView xWindow="0" yWindow="0" windowWidth="29010" windowHeight="11430"/>
  </bookViews>
  <sheets>
    <sheet name="Rappel régle.-dates conseils" sheetId="3" r:id="rId1"/>
    <sheet name="MCC_maquettes2022-2023" sheetId="1" r:id="rId2"/>
    <sheet name="Coût 2022-2023_aprèsMCC" sheetId="2" r:id="rId3"/>
    <sheet name="Liste de valeurs" sheetId="4" r:id="rId4"/>
    <sheet name="Coût initial" sheetId="5" r:id="rId5"/>
  </sheets>
  <externalReferences>
    <externalReference r:id="rId6"/>
    <externalReference r:id="rId7"/>
    <externalReference r:id="rId8"/>
  </externalReferences>
  <definedNames>
    <definedName name="modalité">'Liste de valeurs'!$A$1:$A$4</definedName>
    <definedName name="modalité2">'Liste de valeurs'!$A$2:$A$4</definedName>
    <definedName name="nat">'Liste de valeurs'!$B$2:$B$7</definedName>
    <definedName name="NATURE">'Liste de valeurs'!$B$1:$B$7</definedName>
    <definedName name="Nature2">'[1]Liste de valeurs'!$B$2:$B$7</definedName>
    <definedName name="naturex">'Liste de valeurs'!$B$2:$B$7</definedName>
    <definedName name="sections_CNU">'[2]valeurs listes déroulantes'!$K$1:$K$46</definedName>
    <definedName name="Typ_UE">'[3]valeurs listes déroulantes'!$L$1:$L$2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5" l="1"/>
  <c r="T27" i="5"/>
  <c r="P27" i="5"/>
  <c r="T26" i="5"/>
  <c r="P26" i="5"/>
  <c r="L26" i="5" s="1"/>
  <c r="T25" i="5"/>
  <c r="P25" i="5"/>
  <c r="L25" i="5"/>
  <c r="T24" i="5"/>
  <c r="P24" i="5"/>
  <c r="T23" i="5"/>
  <c r="P23" i="5"/>
  <c r="L23" i="5" s="1"/>
  <c r="T22" i="5"/>
  <c r="P22" i="5"/>
  <c r="L22" i="5" s="1"/>
  <c r="T21" i="5"/>
  <c r="P21" i="5"/>
  <c r="L21" i="5" s="1"/>
  <c r="T20" i="5"/>
  <c r="P20" i="5"/>
  <c r="L20" i="5"/>
  <c r="T17" i="5"/>
  <c r="P17" i="5"/>
  <c r="L17" i="5"/>
  <c r="T16" i="5"/>
  <c r="P16" i="5"/>
  <c r="T15" i="5"/>
  <c r="P15" i="5"/>
  <c r="L15" i="5" s="1"/>
  <c r="T14" i="5"/>
  <c r="P14" i="5"/>
  <c r="T13" i="5"/>
  <c r="P13" i="5"/>
  <c r="L13" i="5" s="1"/>
  <c r="T12" i="5"/>
  <c r="P12" i="5"/>
  <c r="L12" i="5" s="1"/>
  <c r="T11" i="5"/>
  <c r="P11" i="5"/>
  <c r="T10" i="5"/>
  <c r="L10" i="5" s="1"/>
  <c r="P10" i="5"/>
  <c r="T9" i="5"/>
  <c r="P9" i="5"/>
  <c r="L9" i="5"/>
  <c r="T8" i="5"/>
  <c r="P8" i="5"/>
  <c r="T7" i="5"/>
  <c r="P7" i="5"/>
  <c r="L7" i="5" s="1"/>
  <c r="T6" i="5"/>
  <c r="L6" i="5" s="1"/>
  <c r="P6" i="5"/>
  <c r="L14" i="5" l="1"/>
  <c r="L24" i="5"/>
  <c r="L27" i="5"/>
  <c r="L8" i="5"/>
  <c r="L11" i="5"/>
  <c r="L16" i="5"/>
  <c r="L28" i="5"/>
  <c r="L18" i="5" l="1"/>
  <c r="H30" i="5" s="1"/>
  <c r="H31" i="5" s="1"/>
  <c r="S10" i="2" l="1"/>
  <c r="H12" i="2"/>
  <c r="I12" i="2"/>
  <c r="J12" i="2"/>
  <c r="H13" i="2"/>
  <c r="I13" i="2"/>
  <c r="J13" i="2"/>
  <c r="H14" i="2"/>
  <c r="I14" i="2"/>
  <c r="J14" i="2"/>
  <c r="H15" i="2"/>
  <c r="I15" i="2"/>
  <c r="J15" i="2"/>
  <c r="H16" i="2"/>
  <c r="I16" i="2"/>
  <c r="J16" i="2"/>
  <c r="H17" i="2"/>
  <c r="I17" i="2"/>
  <c r="J17" i="2"/>
  <c r="H18" i="2"/>
  <c r="I18" i="2"/>
  <c r="J18" i="2"/>
  <c r="I11" i="2"/>
  <c r="H11" i="2"/>
  <c r="H9" i="2"/>
  <c r="I9" i="2"/>
  <c r="J9" i="2"/>
  <c r="H10" i="2"/>
  <c r="I10" i="2"/>
  <c r="O10" i="2" s="1"/>
  <c r="J10" i="2"/>
  <c r="B10" i="2"/>
  <c r="B8" i="2"/>
  <c r="B9" i="2"/>
  <c r="I6" i="2"/>
  <c r="I7" i="2"/>
  <c r="I8" i="2"/>
  <c r="H8" i="2"/>
  <c r="S22" i="2"/>
  <c r="K10" i="2" l="1"/>
  <c r="Z6" i="1"/>
  <c r="Z7" i="1"/>
  <c r="Z9" i="1"/>
  <c r="Z10" i="1"/>
  <c r="Z11" i="1"/>
  <c r="Z12" i="1"/>
  <c r="Z13" i="1"/>
  <c r="Z14" i="1"/>
  <c r="Z15" i="1"/>
  <c r="Z16" i="1"/>
  <c r="Z17" i="1"/>
  <c r="Z18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D4" i="1" l="1"/>
  <c r="D6" i="1"/>
  <c r="D7" i="1"/>
  <c r="D8" i="1" s="1"/>
  <c r="D9" i="1"/>
  <c r="D10" i="1"/>
  <c r="D11" i="1"/>
  <c r="D12" i="1"/>
  <c r="D13" i="1"/>
  <c r="D14" i="1"/>
  <c r="D15" i="1"/>
  <c r="D16" i="1"/>
  <c r="D17" i="1"/>
  <c r="D21" i="1" s="1"/>
  <c r="C5" i="1"/>
  <c r="D18" i="1" l="1"/>
  <c r="D22" i="1" s="1"/>
  <c r="C22" i="2"/>
  <c r="C21" i="2"/>
  <c r="C7" i="2"/>
  <c r="C8" i="2"/>
  <c r="C9" i="2"/>
  <c r="C11" i="2"/>
  <c r="C12" i="2"/>
  <c r="C13" i="2"/>
  <c r="C14" i="2"/>
  <c r="C15" i="2"/>
  <c r="C16" i="2"/>
  <c r="C17" i="2"/>
  <c r="C18" i="2"/>
  <c r="C6" i="2"/>
  <c r="B22" i="2"/>
  <c r="B21" i="2"/>
  <c r="B7" i="2"/>
  <c r="B11" i="2"/>
  <c r="B12" i="2"/>
  <c r="B13" i="2"/>
  <c r="B14" i="2"/>
  <c r="B15" i="2"/>
  <c r="B16" i="2"/>
  <c r="B17" i="2"/>
  <c r="B18" i="2"/>
  <c r="B6" i="2"/>
  <c r="J22" i="2" l="1"/>
  <c r="H22" i="2"/>
  <c r="J21" i="2"/>
  <c r="H21" i="2"/>
  <c r="H7" i="2"/>
  <c r="J7" i="2"/>
  <c r="J8" i="2"/>
  <c r="J11" i="2"/>
  <c r="J6" i="2"/>
  <c r="H6" i="2"/>
  <c r="H30" i="2" l="1"/>
  <c r="S28" i="2"/>
  <c r="O28" i="2"/>
  <c r="S27" i="2"/>
  <c r="O27" i="2"/>
  <c r="S26" i="2"/>
  <c r="O26" i="2"/>
  <c r="K26" i="2" s="1"/>
  <c r="S25" i="2"/>
  <c r="O25" i="2"/>
  <c r="S24" i="2"/>
  <c r="O24" i="2"/>
  <c r="S23" i="2"/>
  <c r="O23" i="2"/>
  <c r="K22" i="2"/>
  <c r="S21" i="2"/>
  <c r="S18" i="2"/>
  <c r="O18" i="2"/>
  <c r="S17" i="2"/>
  <c r="O17" i="2"/>
  <c r="S16" i="2"/>
  <c r="O16" i="2"/>
  <c r="S15" i="2"/>
  <c r="O15" i="2"/>
  <c r="S14" i="2"/>
  <c r="O14" i="2"/>
  <c r="S13" i="2"/>
  <c r="O13" i="2"/>
  <c r="S12" i="2"/>
  <c r="O12" i="2"/>
  <c r="S11" i="2"/>
  <c r="O11" i="2"/>
  <c r="S9" i="2"/>
  <c r="O9" i="2"/>
  <c r="S8" i="2"/>
  <c r="O8" i="2"/>
  <c r="S7" i="2"/>
  <c r="O7" i="2"/>
  <c r="S6" i="2"/>
  <c r="O6" i="2"/>
  <c r="K23" i="2" l="1"/>
  <c r="K25" i="2"/>
  <c r="K27" i="2"/>
  <c r="K16" i="2"/>
  <c r="K7" i="2"/>
  <c r="K9" i="2"/>
  <c r="K12" i="2"/>
  <c r="K14" i="2"/>
  <c r="K6" i="2"/>
  <c r="K11" i="2"/>
  <c r="K15" i="2"/>
  <c r="K18" i="2"/>
  <c r="K21" i="2"/>
  <c r="K13" i="2"/>
  <c r="K28" i="2"/>
  <c r="K17" i="2"/>
  <c r="K24" i="2"/>
  <c r="K29" i="2" l="1"/>
  <c r="K19" i="2"/>
  <c r="H31" i="2" l="1"/>
  <c r="H32" i="2" s="1"/>
</calcChain>
</file>

<file path=xl/sharedStrings.xml><?xml version="1.0" encoding="utf-8"?>
<sst xmlns="http://schemas.openxmlformats.org/spreadsheetml/2006/main" count="387" uniqueCount="141">
  <si>
    <t>N°UE</t>
  </si>
  <si>
    <t>Intitulé de l'enseignement</t>
  </si>
  <si>
    <t>Code Apogée de l'ELP
contrat 2012</t>
  </si>
  <si>
    <t>COEF</t>
  </si>
  <si>
    <t>ECTS</t>
  </si>
  <si>
    <t>Section 
CNU
Enseignement</t>
  </si>
  <si>
    <t xml:space="preserve">Effectifs attendus parcours </t>
  </si>
  <si>
    <t>Volume horaire</t>
  </si>
  <si>
    <t>Heures CM</t>
  </si>
  <si>
    <t>Heures TD - norme 35/gr</t>
  </si>
  <si>
    <t>Heures TP</t>
  </si>
  <si>
    <t>CM</t>
  </si>
  <si>
    <t>TD</t>
  </si>
  <si>
    <t>TP</t>
  </si>
  <si>
    <t>Total Heq TD</t>
  </si>
  <si>
    <t>Coef eq TD</t>
  </si>
  <si>
    <t>Nbre de groupes</t>
  </si>
  <si>
    <t>Nbres d'heures</t>
  </si>
  <si>
    <t>Charges eq TD</t>
  </si>
  <si>
    <t xml:space="preserve">Semestre 1 </t>
  </si>
  <si>
    <t xml:space="preserve"> </t>
  </si>
  <si>
    <t>Semestre 2</t>
  </si>
  <si>
    <t xml:space="preserve">  Total Heures présentielles Etudiant</t>
  </si>
  <si>
    <t>TOTAL SEMESTRE 1</t>
  </si>
  <si>
    <t>TOTAL SEMESTRE 2</t>
  </si>
  <si>
    <t>TOTAL H/E</t>
  </si>
  <si>
    <t>UE 1.1 Droit administratif</t>
  </si>
  <si>
    <t>UE 1.2 Droit européen</t>
  </si>
  <si>
    <t>UE 1.3 Droit civil</t>
  </si>
  <si>
    <t>UE 1.4 Droit social</t>
  </si>
  <si>
    <t>UE 2.1 Histoire et sociologie de la protection sociale</t>
  </si>
  <si>
    <t>UE 2.2 Organisation de la protection sociale</t>
  </si>
  <si>
    <t>UE 2.3 Relations avec les usagers du service</t>
  </si>
  <si>
    <t>UE 3.1 Fil rouge : Etude thématique</t>
  </si>
  <si>
    <t>UE 3.2 Autres thèmes spécialisés</t>
  </si>
  <si>
    <t>UE 4.1 Techniques d'expression et conduite de projet</t>
  </si>
  <si>
    <t>UE 4.2 Anglais</t>
  </si>
  <si>
    <t>UE 4.3 Informatique</t>
  </si>
  <si>
    <t>9</t>
  </si>
  <si>
    <t>6</t>
  </si>
  <si>
    <t>01 : Droit privé et sciences criminelles</t>
  </si>
  <si>
    <t>19 : Sociologie, démographie</t>
  </si>
  <si>
    <t>11 : Langues et littératures anglaises et anglo-saxonnes</t>
  </si>
  <si>
    <t>61 : Génie informatique, automatique et traitement du signal</t>
  </si>
  <si>
    <t>UE 5.0 Projet tutoré</t>
  </si>
  <si>
    <t>UE 6.0 Stage</t>
  </si>
  <si>
    <t>12</t>
  </si>
  <si>
    <t>18</t>
  </si>
  <si>
    <t>Total LP</t>
  </si>
  <si>
    <t>TOTAL Heq TD</t>
  </si>
  <si>
    <r>
      <t xml:space="preserve">Date de l'examen et avis du conseil de l'UFR 
</t>
    </r>
    <r>
      <rPr>
        <b/>
        <sz val="11"/>
        <color rgb="FFFF0000"/>
        <rFont val="Calibri"/>
        <family val="2"/>
        <scheme val="minor"/>
      </rPr>
      <t>(la saisie de la date conditionne le passage à la CFVU)</t>
    </r>
  </si>
  <si>
    <t xml:space="preserve">Dates de l'examen et avis de la CFVU </t>
  </si>
  <si>
    <t xml:space="preserve">Responsable du parcours </t>
  </si>
  <si>
    <t xml:space="preserve">Statut </t>
  </si>
  <si>
    <r>
      <rPr>
        <b/>
        <u/>
        <sz val="11"/>
        <color theme="1"/>
        <rFont val="Calibri"/>
        <family val="2"/>
        <scheme val="minor"/>
      </rPr>
      <t>quelques rappels réglementaires</t>
    </r>
    <r>
      <rPr>
        <b/>
        <sz val="11"/>
        <color theme="1"/>
        <rFont val="Calibri"/>
        <family val="2"/>
        <scheme val="minor"/>
      </rPr>
      <t xml:space="preserve">  :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</si>
  <si>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Trebuchet MS"/>
        <family val="2"/>
      </rPr>
      <t>Toute maquette d’enseignement doit dans ses MCC prévoir obligatoirement un Régime Spécial d’Etudes (RSE)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</si>
  <si>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Trebuchet MS"/>
        <family val="2"/>
      </rPr>
      <t xml:space="preserve">Les types de contrôle et d’épreuves autorisés sont à titre d’exemple: 
'- </t>
    </r>
    <r>
      <rPr>
        <sz val="10"/>
        <rFont val="Trebuchet MS"/>
        <family val="2"/>
      </rPr>
      <t>Contrôle Continu intégral  (CC)  2 minimum 
- Contrôle mixte (ex : partiel , galop d'essai...</t>
    </r>
    <r>
      <rPr>
        <b/>
        <sz val="10"/>
        <rFont val="Trebuchet MS"/>
        <family val="2"/>
      </rPr>
      <t>.) + CT</t>
    </r>
    <r>
      <rPr>
        <sz val="10"/>
        <rFont val="Trebuchet MS"/>
        <family val="2"/>
      </rPr>
      <t xml:space="preserve">
- Examen Terminal (CT)
-  Ecrit (l'indication de la durée est obligatoire) 
-  Oral (durée à préciser)</t>
    </r>
    <r>
      <rPr>
        <sz val="10"/>
        <color rgb="FF000000"/>
        <rFont val="Trebuchet MS"/>
        <family val="2"/>
      </rPr>
      <t xml:space="preserve">
-  Ecrit </t>
    </r>
    <r>
      <rPr>
        <sz val="10"/>
        <rFont val="Trebuchet MS"/>
        <family val="2"/>
      </rPr>
      <t xml:space="preserve"> et Oral (durées à préciser)</t>
    </r>
    <r>
      <rPr>
        <sz val="10"/>
        <color rgb="FF000000"/>
        <rFont val="Trebuchet MS"/>
        <family val="2"/>
      </rPr>
      <t xml:space="preserve">
</t>
    </r>
    <r>
      <rPr>
        <b/>
        <sz val="10"/>
        <color rgb="FF000000"/>
        <rFont val="Trebuchet MS"/>
        <family val="2"/>
      </rPr>
      <t xml:space="preserve">
Il n'est pas possible de prévoir un CC </t>
    </r>
    <r>
      <rPr>
        <b/>
        <u/>
        <sz val="10"/>
        <color rgb="FF000000"/>
        <rFont val="Trebuchet MS"/>
        <family val="2"/>
      </rPr>
      <t>ou</t>
    </r>
    <r>
      <rPr>
        <b/>
        <sz val="10"/>
        <color rgb="FF000000"/>
        <rFont val="Trebuchet MS"/>
        <family val="2"/>
      </rPr>
      <t xml:space="preserve"> CT (le choix doit être opéré très clairement)</t>
    </r>
    <r>
      <rPr>
        <sz val="10"/>
        <color rgb="FF000000"/>
        <rFont val="Trebuchet MS"/>
        <family val="2"/>
      </rPr>
      <t xml:space="preserve">
</t>
    </r>
  </si>
  <si>
    <r>
      <t>·</t>
    </r>
    <r>
      <rPr>
        <sz val="7"/>
        <color rgb="FF00000A"/>
        <rFont val="Times New Roman"/>
        <family val="1"/>
      </rPr>
      <t xml:space="preserve">         </t>
    </r>
    <r>
      <rPr>
        <sz val="10"/>
        <color rgb="FF00000A"/>
        <rFont val="Trebuchet MS"/>
        <family val="2"/>
      </rPr>
      <t>Les mémoires, rapports de stage* et projet tuteuré se déroulent en session unique.
*Cela ne s'applique pas aux périodes d'observation telles que définies par la CFVU.</t>
    </r>
  </si>
  <si>
    <r>
      <t xml:space="preserve">Toute modification (intitulé d'UE par exemple) devra être signalée (ecriture en rouge, case remplie en jaune). </t>
    </r>
    <r>
      <rPr>
        <b/>
        <u/>
        <sz val="10"/>
        <color rgb="FF000000"/>
        <rFont val="Trebuchet MS"/>
        <family val="2"/>
      </rPr>
      <t>Elle devra avoir été validée par le Conseil de la composante.</t>
    </r>
  </si>
  <si>
    <t>Les modalités de contrôle des connaissances pour les enseignements d'un même parcours pour le même diplôme sont strictement identiques quel que soit le site de formation</t>
  </si>
  <si>
    <t>modalité</t>
  </si>
  <si>
    <t>NATURE</t>
  </si>
  <si>
    <t>Quotité</t>
  </si>
  <si>
    <t>CC</t>
  </si>
  <si>
    <t>écrit</t>
  </si>
  <si>
    <t>(en %)</t>
  </si>
  <si>
    <t>CT</t>
  </si>
  <si>
    <t>oral</t>
  </si>
  <si>
    <t>mixte</t>
  </si>
  <si>
    <t>dossier</t>
  </si>
  <si>
    <t>mémoire</t>
  </si>
  <si>
    <t>rapport de visite</t>
  </si>
  <si>
    <t>écrit et oral</t>
  </si>
  <si>
    <t xml:space="preserve">Code Apogée de l'ELP
</t>
  </si>
  <si>
    <t>Session 1</t>
  </si>
  <si>
    <t>Session de rattrapage</t>
  </si>
  <si>
    <t>RNE</t>
  </si>
  <si>
    <t>RSE</t>
  </si>
  <si>
    <t>quotité (en %)</t>
  </si>
  <si>
    <t>nature</t>
  </si>
  <si>
    <t>durée</t>
  </si>
  <si>
    <t>quotité (%)</t>
  </si>
  <si>
    <t xml:space="preserve">Intitulé de la mention </t>
  </si>
  <si>
    <t xml:space="preserve">Parcours </t>
  </si>
  <si>
    <t>INTERVENTION SOCIALE : ACCOMPAGNEMENT DE PUBLICS SPECIFIQUES</t>
  </si>
  <si>
    <t>Gestion de la protection sociale</t>
  </si>
  <si>
    <t xml:space="preserve">Type de l'enseignement </t>
  </si>
  <si>
    <t>Si UE mutualisée à d'autres mentions ou années de formation, indiquer lesquelles</t>
  </si>
  <si>
    <t>Porteur 
(o/n)</t>
  </si>
  <si>
    <t>UE 1.3 Droit civil mutualisé</t>
  </si>
  <si>
    <t>LP EAGR</t>
  </si>
  <si>
    <t>n</t>
  </si>
  <si>
    <t xml:space="preserve">Eecrit </t>
  </si>
  <si>
    <t>BPD5GRPS</t>
  </si>
  <si>
    <t>BPD5PS11</t>
  </si>
  <si>
    <t>BPD5PS12</t>
  </si>
  <si>
    <t>BPD5PS13</t>
  </si>
  <si>
    <t>BPD5PS14</t>
  </si>
  <si>
    <t>BPD5PS21</t>
  </si>
  <si>
    <t>BPD5PS22</t>
  </si>
  <si>
    <t>BPD5PS23</t>
  </si>
  <si>
    <t>BPD5PS31</t>
  </si>
  <si>
    <t>BPD5PS32</t>
  </si>
  <si>
    <t>BPD5PS41</t>
  </si>
  <si>
    <t>BPD5PS42</t>
  </si>
  <si>
    <t>BPD5PS43</t>
  </si>
  <si>
    <t>BPD6PS51</t>
  </si>
  <si>
    <t>BPD6PS61</t>
  </si>
  <si>
    <t>2X28</t>
  </si>
  <si>
    <t>3X28</t>
  </si>
  <si>
    <t>Madame Frédérique BARNIER</t>
  </si>
  <si>
    <t>Maître de Conférence</t>
  </si>
  <si>
    <t>CTD</t>
  </si>
  <si>
    <t>BBP5PS11</t>
  </si>
  <si>
    <t>BBP5PS14</t>
  </si>
  <si>
    <t>BBP5PS12</t>
  </si>
  <si>
    <t>BBP5PS13</t>
  </si>
  <si>
    <t>BBP5PS21</t>
  </si>
  <si>
    <t>BBP5PS22</t>
  </si>
  <si>
    <t>BBP5PS23</t>
  </si>
  <si>
    <t>BBP5PS31</t>
  </si>
  <si>
    <t>BBP5PS32</t>
  </si>
  <si>
    <t>BBP5PS41</t>
  </si>
  <si>
    <t>BBP5PS42</t>
  </si>
  <si>
    <t>BBP5PS43</t>
  </si>
  <si>
    <t>BBP6PS51</t>
  </si>
  <si>
    <t>BBP6PS61</t>
  </si>
  <si>
    <t>1h30</t>
  </si>
  <si>
    <t>30mn</t>
  </si>
  <si>
    <t>1h00</t>
  </si>
  <si>
    <t>3h00</t>
  </si>
  <si>
    <t>2h</t>
  </si>
  <si>
    <t>Dossier</t>
  </si>
  <si>
    <t xml:space="preserve">Dossiers </t>
  </si>
  <si>
    <t>2h00</t>
  </si>
  <si>
    <t>2x2h00 3h00</t>
  </si>
  <si>
    <t>2x2h00 et 3h00</t>
  </si>
  <si>
    <t>En cas de situation sanitaire dégradée :</t>
  </si>
  <si>
    <t> - contrôle continu et réalisation de devoirs en temps limité à distance.</t>
  </si>
  <si>
    <t>les modalité d'évaluation en cas d'enseignement à distance seront les suivantes :</t>
  </si>
  <si>
    <t>05/09/2022 APPROUVE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</si>
</sst>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2"/>
      <color indexed="8"/>
      <name val="Verdana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5"/>
      <name val="Arial"/>
      <family val="2"/>
    </font>
    <font>
      <b/>
      <sz val="10"/>
      <color indexed="16"/>
      <name val="Arial"/>
      <family val="2"/>
    </font>
    <font>
      <sz val="11"/>
      <color indexed="8"/>
      <name val="Calibri"/>
      <family val="2"/>
    </font>
    <font>
      <b/>
      <sz val="11"/>
      <color indexed="16"/>
      <name val="Calibri"/>
      <family val="2"/>
    </font>
    <font>
      <b/>
      <sz val="10"/>
      <color indexed="17"/>
      <name val="Arial"/>
      <family val="2"/>
    </font>
    <font>
      <b/>
      <i/>
      <sz val="10"/>
      <color indexed="15"/>
      <name val="Arial"/>
      <family val="2"/>
    </font>
    <font>
      <b/>
      <sz val="14"/>
      <color indexed="8"/>
      <name val="Calibri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00000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rgb="FF000000"/>
      <name val="Trebuchet MS"/>
      <family val="2"/>
    </font>
    <font>
      <b/>
      <u/>
      <sz val="10"/>
      <color rgb="FF000000"/>
      <name val="Trebuchet MS"/>
      <family val="2"/>
    </font>
    <font>
      <sz val="10"/>
      <color rgb="FF00000A"/>
      <name val="Symbol"/>
      <family val="1"/>
      <charset val="2"/>
    </font>
    <font>
      <sz val="7"/>
      <color rgb="FF00000A"/>
      <name val="Times New Roman"/>
      <family val="1"/>
    </font>
    <font>
      <sz val="10"/>
      <color rgb="FF00000A"/>
      <name val="Trebuchet MS"/>
      <family val="2"/>
    </font>
    <font>
      <b/>
      <sz val="11"/>
      <color theme="1"/>
      <name val="Calibri"/>
      <family val="2"/>
    </font>
    <font>
      <b/>
      <sz val="9"/>
      <color theme="1"/>
      <name val="Arial"/>
      <family val="2"/>
    </font>
    <font>
      <sz val="12"/>
      <color theme="0" tint="-0.14999847407452621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Verdana"/>
      <family val="2"/>
    </font>
    <font>
      <b/>
      <sz val="12"/>
      <color theme="0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EDEF8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DE9FD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3F3FF"/>
        <bgColor indexed="64"/>
      </patternFill>
    </fill>
    <fill>
      <patternFill patternType="solid">
        <fgColor rgb="FFFDEEE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20" fillId="0" borderId="0"/>
  </cellStyleXfs>
  <cellXfs count="188">
    <xf numFmtId="0" fontId="0" fillId="0" borderId="0" xfId="0"/>
    <xf numFmtId="0" fontId="4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1" fontId="1" fillId="3" borderId="13" xfId="0" applyNumberFormat="1" applyFont="1" applyFill="1" applyBorder="1" applyAlignment="1">
      <alignment horizontal="center" wrapText="1"/>
    </xf>
    <xf numFmtId="0" fontId="1" fillId="3" borderId="13" xfId="0" applyNumberFormat="1" applyFont="1" applyFill="1" applyBorder="1" applyAlignment="1">
      <alignment horizontal="center" wrapText="1"/>
    </xf>
    <xf numFmtId="1" fontId="6" fillId="3" borderId="13" xfId="0" applyNumberFormat="1" applyFont="1" applyFill="1" applyBorder="1" applyAlignment="1">
      <alignment horizontal="center" wrapText="1"/>
    </xf>
    <xf numFmtId="0" fontId="6" fillId="3" borderId="13" xfId="0" applyNumberFormat="1" applyFont="1" applyFill="1" applyBorder="1" applyAlignment="1">
      <alignment horizontal="center" wrapText="1"/>
    </xf>
    <xf numFmtId="1" fontId="6" fillId="3" borderId="13" xfId="0" applyNumberFormat="1" applyFont="1" applyFill="1" applyBorder="1" applyAlignment="1">
      <alignment horizontal="center"/>
    </xf>
    <xf numFmtId="1" fontId="6" fillId="3" borderId="14" xfId="0" applyNumberFormat="1" applyFont="1" applyFill="1" applyBorder="1" applyAlignment="1">
      <alignment horizontal="center" wrapText="1"/>
    </xf>
    <xf numFmtId="1" fontId="6" fillId="3" borderId="9" xfId="0" applyNumberFormat="1" applyFont="1" applyFill="1" applyBorder="1" applyAlignment="1">
      <alignment horizontal="center" wrapText="1"/>
    </xf>
    <xf numFmtId="0" fontId="7" fillId="3" borderId="9" xfId="0" applyNumberFormat="1" applyFont="1" applyFill="1" applyBorder="1" applyAlignment="1">
      <alignment vertical="top" wrapText="1"/>
    </xf>
    <xf numFmtId="0" fontId="8" fillId="3" borderId="9" xfId="0" applyNumberFormat="1" applyFont="1" applyFill="1" applyBorder="1" applyAlignment="1">
      <alignment vertical="top" wrapText="1"/>
    </xf>
    <xf numFmtId="0" fontId="9" fillId="3" borderId="9" xfId="0" applyNumberFormat="1" applyFont="1" applyFill="1" applyBorder="1" applyAlignment="1">
      <alignment vertical="top" wrapText="1"/>
    </xf>
    <xf numFmtId="0" fontId="10" fillId="3" borderId="13" xfId="0" applyNumberFormat="1" applyFont="1" applyFill="1" applyBorder="1" applyAlignment="1">
      <alignment horizontal="center" wrapText="1"/>
    </xf>
    <xf numFmtId="0" fontId="11" fillId="3" borderId="13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top" wrapText="1"/>
    </xf>
    <xf numFmtId="0" fontId="12" fillId="0" borderId="13" xfId="0" applyNumberFormat="1" applyFont="1" applyBorder="1" applyAlignment="1"/>
    <xf numFmtId="0" fontId="1" fillId="0" borderId="13" xfId="0" applyNumberFormat="1" applyFont="1" applyBorder="1" applyAlignment="1">
      <alignment horizontal="justify" vertical="top" wrapText="1"/>
    </xf>
    <xf numFmtId="0" fontId="7" fillId="0" borderId="9" xfId="0" applyNumberFormat="1" applyFont="1" applyBorder="1" applyAlignment="1">
      <alignment horizontal="center" wrapText="1"/>
    </xf>
    <xf numFmtId="0" fontId="9" fillId="0" borderId="9" xfId="0" applyNumberFormat="1" applyFont="1" applyBorder="1" applyAlignment="1">
      <alignment horizontal="center" wrapText="1"/>
    </xf>
    <xf numFmtId="0" fontId="9" fillId="0" borderId="9" xfId="0" applyNumberFormat="1" applyFont="1" applyBorder="1" applyAlignment="1">
      <alignment vertical="top" wrapText="1"/>
    </xf>
    <xf numFmtId="1" fontId="12" fillId="3" borderId="13" xfId="0" applyNumberFormat="1" applyFont="1" applyFill="1" applyBorder="1" applyAlignment="1"/>
    <xf numFmtId="0" fontId="13" fillId="3" borderId="13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wrapText="1"/>
    </xf>
    <xf numFmtId="0" fontId="9" fillId="3" borderId="9" xfId="0" applyNumberFormat="1" applyFont="1" applyFill="1" applyBorder="1" applyAlignment="1">
      <alignment horizontal="center" wrapText="1"/>
    </xf>
    <xf numFmtId="0" fontId="1" fillId="0" borderId="13" xfId="0" applyNumberFormat="1" applyFont="1" applyBorder="1" applyAlignment="1">
      <alignment horizontal="left" wrapText="1"/>
    </xf>
    <xf numFmtId="1" fontId="12" fillId="0" borderId="13" xfId="0" applyNumberFormat="1" applyFont="1" applyBorder="1" applyAlignment="1"/>
    <xf numFmtId="0" fontId="15" fillId="0" borderId="13" xfId="0" applyNumberFormat="1" applyFont="1" applyBorder="1" applyAlignment="1">
      <alignment horizontal="center" wrapText="1"/>
    </xf>
    <xf numFmtId="1" fontId="6" fillId="5" borderId="13" xfId="0" applyNumberFormat="1" applyFont="1" applyFill="1" applyBorder="1" applyAlignment="1">
      <alignment horizontal="center" wrapText="1"/>
    </xf>
    <xf numFmtId="1" fontId="1" fillId="5" borderId="13" xfId="0" applyNumberFormat="1" applyFont="1" applyFill="1" applyBorder="1" applyAlignment="1">
      <alignment horizontal="center" wrapText="1"/>
    </xf>
    <xf numFmtId="0" fontId="6" fillId="5" borderId="13" xfId="0" applyNumberFormat="1" applyFont="1" applyFill="1" applyBorder="1" applyAlignment="1">
      <alignment horizontal="center" wrapText="1"/>
    </xf>
    <xf numFmtId="1" fontId="6" fillId="5" borderId="14" xfId="0" applyNumberFormat="1" applyFont="1" applyFill="1" applyBorder="1" applyAlignment="1">
      <alignment horizontal="center" wrapText="1"/>
    </xf>
    <xf numFmtId="0" fontId="7" fillId="5" borderId="9" xfId="0" applyNumberFormat="1" applyFont="1" applyFill="1" applyBorder="1" applyAlignment="1">
      <alignment horizontal="center" wrapText="1"/>
    </xf>
    <xf numFmtId="0" fontId="9" fillId="5" borderId="9" xfId="0" applyNumberFormat="1" applyFont="1" applyFill="1" applyBorder="1" applyAlignment="1">
      <alignment horizontal="center" wrapText="1"/>
    </xf>
    <xf numFmtId="1" fontId="1" fillId="6" borderId="13" xfId="0" applyNumberFormat="1" applyFont="1" applyFill="1" applyBorder="1" applyAlignment="1">
      <alignment horizontal="center" wrapText="1"/>
    </xf>
    <xf numFmtId="1" fontId="12" fillId="6" borderId="14" xfId="0" applyNumberFormat="1" applyFont="1" applyFill="1" applyBorder="1" applyAlignment="1"/>
    <xf numFmtId="1" fontId="12" fillId="6" borderId="15" xfId="0" applyNumberFormat="1" applyFont="1" applyFill="1" applyBorder="1" applyAlignment="1"/>
    <xf numFmtId="1" fontId="2" fillId="6" borderId="15" xfId="0" applyNumberFormat="1" applyFont="1" applyFill="1" applyBorder="1" applyAlignment="1"/>
    <xf numFmtId="1" fontId="12" fillId="4" borderId="16" xfId="0" applyNumberFormat="1" applyFont="1" applyFill="1" applyBorder="1" applyAlignment="1"/>
    <xf numFmtId="1" fontId="1" fillId="4" borderId="18" xfId="0" applyNumberFormat="1" applyFont="1" applyFill="1" applyBorder="1" applyAlignment="1">
      <alignment horizontal="center" wrapText="1"/>
    </xf>
    <xf numFmtId="0" fontId="7" fillId="0" borderId="0" xfId="0" applyNumberFormat="1" applyFont="1" applyAlignment="1">
      <alignment vertical="top" wrapText="1"/>
    </xf>
    <xf numFmtId="0" fontId="8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vertical="top" wrapText="1"/>
    </xf>
    <xf numFmtId="1" fontId="12" fillId="5" borderId="13" xfId="0" applyNumberFormat="1" applyFont="1" applyFill="1" applyBorder="1" applyAlignment="1">
      <alignment horizontal="center"/>
    </xf>
    <xf numFmtId="12" fontId="9" fillId="0" borderId="9" xfId="0" applyNumberFormat="1" applyFont="1" applyBorder="1" applyAlignment="1">
      <alignment horizontal="center" wrapText="1"/>
    </xf>
    <xf numFmtId="2" fontId="9" fillId="0" borderId="9" xfId="0" applyNumberFormat="1" applyFont="1" applyBorder="1" applyAlignment="1">
      <alignment wrapText="1"/>
    </xf>
    <xf numFmtId="0" fontId="14" fillId="5" borderId="13" xfId="0" applyNumberFormat="1" applyFont="1" applyFill="1" applyBorder="1" applyAlignment="1">
      <alignment horizontal="center" wrapText="1"/>
    </xf>
    <xf numFmtId="0" fontId="6" fillId="5" borderId="13" xfId="0" applyNumberFormat="1" applyFont="1" applyFill="1" applyBorder="1" applyAlignment="1">
      <alignment horizontal="center" vertical="top" wrapText="1"/>
    </xf>
    <xf numFmtId="0" fontId="22" fillId="6" borderId="15" xfId="0" applyNumberFormat="1" applyFont="1" applyFill="1" applyBorder="1" applyAlignment="1"/>
    <xf numFmtId="1" fontId="18" fillId="5" borderId="9" xfId="0" applyNumberFormat="1" applyFont="1" applyFill="1" applyBorder="1" applyAlignment="1">
      <alignment horizontal="center" wrapText="1"/>
    </xf>
    <xf numFmtId="0" fontId="21" fillId="3" borderId="13" xfId="0" applyNumberFormat="1" applyFont="1" applyFill="1" applyBorder="1" applyAlignment="1">
      <alignment horizontal="center" vertical="top" wrapText="1"/>
    </xf>
    <xf numFmtId="0" fontId="12" fillId="6" borderId="17" xfId="0" applyNumberFormat="1" applyFont="1" applyFill="1" applyBorder="1" applyAlignment="1"/>
    <xf numFmtId="0" fontId="19" fillId="8" borderId="8" xfId="0" applyNumberFormat="1" applyFont="1" applyFill="1" applyBorder="1" applyAlignment="1">
      <alignment horizontal="center" wrapText="1"/>
    </xf>
    <xf numFmtId="0" fontId="20" fillId="8" borderId="8" xfId="0" applyNumberFormat="1" applyFont="1" applyFill="1" applyBorder="1" applyAlignment="1">
      <alignment horizontal="center" wrapText="1"/>
    </xf>
    <xf numFmtId="0" fontId="20" fillId="8" borderId="8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vertical="top" wrapText="1"/>
    </xf>
    <xf numFmtId="0" fontId="7" fillId="0" borderId="0" xfId="0" applyNumberFormat="1" applyFont="1" applyBorder="1" applyAlignment="1">
      <alignment vertical="top" wrapText="1"/>
    </xf>
    <xf numFmtId="0" fontId="8" fillId="0" borderId="0" xfId="0" applyNumberFormat="1" applyFont="1" applyBorder="1" applyAlignment="1">
      <alignment vertical="top" wrapText="1"/>
    </xf>
    <xf numFmtId="0" fontId="9" fillId="0" borderId="0" xfId="0" applyNumberFormat="1" applyFont="1" applyBorder="1" applyAlignment="1">
      <alignment vertical="top" wrapText="1"/>
    </xf>
    <xf numFmtId="1" fontId="18" fillId="5" borderId="0" xfId="0" applyNumberFormat="1" applyFont="1" applyFill="1" applyBorder="1" applyAlignment="1">
      <alignment horizontal="center" wrapText="1"/>
    </xf>
    <xf numFmtId="0" fontId="7" fillId="0" borderId="0" xfId="0" applyNumberFormat="1" applyFont="1" applyBorder="1" applyAlignment="1">
      <alignment horizontal="center" wrapText="1"/>
    </xf>
    <xf numFmtId="0" fontId="9" fillId="0" borderId="0" xfId="0" applyNumberFormat="1" applyFont="1" applyBorder="1" applyAlignment="1">
      <alignment horizontal="center" wrapText="1"/>
    </xf>
    <xf numFmtId="0" fontId="9" fillId="0" borderId="0" xfId="0" applyNumberFormat="1" applyFont="1" applyBorder="1" applyAlignment="1">
      <alignment horizontal="center" vertical="top" wrapText="1"/>
    </xf>
    <xf numFmtId="1" fontId="12" fillId="0" borderId="0" xfId="0" applyNumberFormat="1" applyFont="1" applyBorder="1" applyAlignment="1"/>
    <xf numFmtId="1" fontId="12" fillId="0" borderId="9" xfId="0" applyNumberFormat="1" applyFont="1" applyBorder="1" applyAlignment="1"/>
    <xf numFmtId="0" fontId="12" fillId="0" borderId="21" xfId="0" applyNumberFormat="1" applyFont="1" applyBorder="1" applyAlignment="1"/>
    <xf numFmtId="1" fontId="18" fillId="5" borderId="21" xfId="0" applyNumberFormat="1" applyFont="1" applyFill="1" applyBorder="1" applyAlignment="1">
      <alignment horizontal="center" wrapText="1"/>
    </xf>
    <xf numFmtId="0" fontId="7" fillId="0" borderId="21" xfId="0" applyNumberFormat="1" applyFont="1" applyBorder="1" applyAlignment="1">
      <alignment horizontal="center" wrapText="1"/>
    </xf>
    <xf numFmtId="0" fontId="9" fillId="0" borderId="21" xfId="0" applyNumberFormat="1" applyFont="1" applyBorder="1" applyAlignment="1">
      <alignment horizontal="center" wrapText="1"/>
    </xf>
    <xf numFmtId="0" fontId="9" fillId="0" borderId="21" xfId="0" applyNumberFormat="1" applyFont="1" applyBorder="1" applyAlignment="1">
      <alignment horizontal="center" vertical="top" wrapText="1"/>
    </xf>
    <xf numFmtId="1" fontId="18" fillId="8" borderId="8" xfId="0" applyNumberFormat="1" applyFont="1" applyFill="1" applyBorder="1" applyAlignment="1">
      <alignment horizontal="center" wrapText="1"/>
    </xf>
    <xf numFmtId="1" fontId="12" fillId="6" borderId="17" xfId="0" applyNumberFormat="1" applyFont="1" applyFill="1" applyBorder="1" applyAlignment="1"/>
    <xf numFmtId="1" fontId="16" fillId="6" borderId="17" xfId="0" applyNumberFormat="1" applyFont="1" applyFill="1" applyBorder="1" applyAlignment="1">
      <alignment horizontal="center" vertical="center"/>
    </xf>
    <xf numFmtId="1" fontId="2" fillId="9" borderId="9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 applyProtection="1"/>
    <xf numFmtId="49" fontId="20" fillId="10" borderId="9" xfId="1" applyNumberFormat="1" applyFont="1" applyFill="1" applyBorder="1" applyAlignment="1" applyProtection="1">
      <alignment horizontal="center" wrapText="1"/>
    </xf>
    <xf numFmtId="49" fontId="24" fillId="10" borderId="9" xfId="1" applyNumberFormat="1" applyFont="1" applyFill="1" applyBorder="1" applyAlignment="1" applyProtection="1">
      <alignment horizontal="center" wrapText="1"/>
    </xf>
    <xf numFmtId="0" fontId="25" fillId="5" borderId="9" xfId="0" applyFont="1" applyFill="1" applyBorder="1" applyAlignment="1">
      <alignment horizontal="center"/>
    </xf>
    <xf numFmtId="0" fontId="20" fillId="10" borderId="9" xfId="1" applyFont="1" applyFill="1" applyBorder="1" applyAlignment="1" applyProtection="1">
      <alignment horizontal="center" wrapText="1"/>
    </xf>
    <xf numFmtId="0" fontId="21" fillId="0" borderId="9" xfId="1" applyFont="1" applyFill="1" applyBorder="1" applyAlignment="1" applyProtection="1">
      <alignment horizontal="left" wrapText="1"/>
    </xf>
    <xf numFmtId="0" fontId="0" fillId="0" borderId="9" xfId="0" applyBorder="1"/>
    <xf numFmtId="0" fontId="21" fillId="10" borderId="9" xfId="1" applyFont="1" applyFill="1" applyBorder="1" applyAlignment="1" applyProtection="1">
      <alignment horizontal="center" wrapText="1"/>
    </xf>
    <xf numFmtId="2" fontId="17" fillId="7" borderId="9" xfId="0" applyNumberFormat="1" applyFont="1" applyFill="1" applyBorder="1" applyAlignment="1">
      <alignment horizontal="right" vertical="center" wrapText="1"/>
    </xf>
    <xf numFmtId="1" fontId="2" fillId="9" borderId="9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wrapText="1"/>
    </xf>
    <xf numFmtId="0" fontId="0" fillId="11" borderId="9" xfId="0" applyFill="1" applyBorder="1"/>
    <xf numFmtId="0" fontId="23" fillId="0" borderId="0" xfId="0" applyFont="1"/>
    <xf numFmtId="0" fontId="23" fillId="0" borderId="9" xfId="0" applyFont="1" applyBorder="1"/>
    <xf numFmtId="0" fontId="23" fillId="0" borderId="0" xfId="0" applyFont="1" applyBorder="1"/>
    <xf numFmtId="0" fontId="0" fillId="5" borderId="0" xfId="0" applyFill="1" applyBorder="1"/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 wrapText="1"/>
    </xf>
    <xf numFmtId="0" fontId="35" fillId="0" borderId="0" xfId="0" applyFont="1" applyAlignment="1">
      <alignment horizontal="justify" vertical="center" wrapText="1"/>
    </xf>
    <xf numFmtId="0" fontId="33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20" fillId="10" borderId="9" xfId="1" applyNumberFormat="1" applyFont="1" applyFill="1" applyBorder="1" applyAlignment="1" applyProtection="1">
      <alignment horizontal="center" wrapText="1"/>
    </xf>
    <xf numFmtId="0" fontId="39" fillId="13" borderId="9" xfId="0" applyFont="1" applyFill="1" applyBorder="1" applyAlignment="1">
      <alignment horizontal="center" vertical="center"/>
    </xf>
    <xf numFmtId="0" fontId="39" fillId="14" borderId="9" xfId="0" applyFont="1" applyFill="1" applyBorder="1" applyAlignment="1">
      <alignment horizontal="center" vertical="center"/>
    </xf>
    <xf numFmtId="0" fontId="39" fillId="15" borderId="9" xfId="0" applyFont="1" applyFill="1" applyBorder="1" applyAlignment="1">
      <alignment horizontal="center" vertical="center"/>
    </xf>
    <xf numFmtId="1" fontId="6" fillId="16" borderId="14" xfId="0" applyNumberFormat="1" applyFont="1" applyFill="1" applyBorder="1" applyAlignment="1">
      <alignment horizontal="center" wrapText="1"/>
    </xf>
    <xf numFmtId="0" fontId="4" fillId="13" borderId="9" xfId="0" applyNumberFormat="1" applyFont="1" applyFill="1" applyBorder="1" applyAlignment="1">
      <alignment vertical="top" wrapText="1"/>
    </xf>
    <xf numFmtId="0" fontId="4" fillId="14" borderId="9" xfId="0" applyNumberFormat="1" applyFont="1" applyFill="1" applyBorder="1" applyAlignment="1">
      <alignment vertical="top" wrapText="1"/>
    </xf>
    <xf numFmtId="1" fontId="1" fillId="16" borderId="14" xfId="0" applyNumberFormat="1" applyFont="1" applyFill="1" applyBorder="1" applyAlignment="1">
      <alignment horizontal="center" wrapText="1"/>
    </xf>
    <xf numFmtId="0" fontId="40" fillId="17" borderId="9" xfId="0" applyNumberFormat="1" applyFont="1" applyFill="1" applyBorder="1" applyAlignment="1">
      <alignment vertical="top" wrapText="1"/>
    </xf>
    <xf numFmtId="0" fontId="23" fillId="0" borderId="9" xfId="0" applyFont="1" applyBorder="1" applyAlignment="1">
      <alignment vertical="center"/>
    </xf>
    <xf numFmtId="0" fontId="1" fillId="5" borderId="13" xfId="0" applyNumberFormat="1" applyFont="1" applyFill="1" applyBorder="1" applyAlignment="1">
      <alignment horizontal="center" wrapText="1"/>
    </xf>
    <xf numFmtId="1" fontId="4" fillId="14" borderId="9" xfId="0" applyNumberFormat="1" applyFont="1" applyFill="1" applyBorder="1" applyAlignment="1">
      <alignment vertical="top" wrapText="1"/>
    </xf>
    <xf numFmtId="15" fontId="0" fillId="11" borderId="9" xfId="0" applyNumberFormat="1" applyFill="1" applyBorder="1"/>
    <xf numFmtId="49" fontId="20" fillId="10" borderId="22" xfId="1" applyNumberFormat="1" applyFont="1" applyFill="1" applyBorder="1" applyAlignment="1" applyProtection="1">
      <alignment horizontal="center" vertical="center" wrapText="1"/>
    </xf>
    <xf numFmtId="2" fontId="18" fillId="5" borderId="9" xfId="0" applyNumberFormat="1" applyFont="1" applyFill="1" applyBorder="1" applyAlignment="1">
      <alignment horizontal="center" wrapText="1"/>
    </xf>
    <xf numFmtId="2" fontId="12" fillId="0" borderId="9" xfId="0" applyNumberFormat="1" applyFont="1" applyBorder="1" applyAlignment="1"/>
    <xf numFmtId="0" fontId="6" fillId="3" borderId="9" xfId="0" applyNumberFormat="1" applyFont="1" applyFill="1" applyBorder="1" applyAlignment="1">
      <alignment vertical="top" wrapText="1"/>
    </xf>
    <xf numFmtId="0" fontId="6" fillId="0" borderId="9" xfId="0" applyNumberFormat="1" applyFont="1" applyBorder="1" applyAlignment="1">
      <alignment horizontal="center" wrapText="1"/>
    </xf>
    <xf numFmtId="12" fontId="6" fillId="0" borderId="9" xfId="0" applyNumberFormat="1" applyFont="1" applyBorder="1" applyAlignment="1">
      <alignment horizontal="center" wrapText="1"/>
    </xf>
    <xf numFmtId="0" fontId="6" fillId="0" borderId="9" xfId="0" applyNumberFormat="1" applyFont="1" applyBorder="1" applyAlignment="1">
      <alignment vertical="top" wrapText="1"/>
    </xf>
    <xf numFmtId="2" fontId="6" fillId="0" borderId="9" xfId="0" applyNumberFormat="1" applyFont="1" applyBorder="1" applyAlignment="1">
      <alignment wrapText="1"/>
    </xf>
    <xf numFmtId="0" fontId="6" fillId="3" borderId="9" xfId="0" applyNumberFormat="1" applyFont="1" applyFill="1" applyBorder="1" applyAlignment="1">
      <alignment horizontal="center" wrapText="1"/>
    </xf>
    <xf numFmtId="0" fontId="6" fillId="5" borderId="9" xfId="0" applyNumberFormat="1" applyFont="1" applyFill="1" applyBorder="1" applyAlignment="1">
      <alignment horizontal="center" wrapText="1"/>
    </xf>
    <xf numFmtId="0" fontId="2" fillId="6" borderId="15" xfId="0" applyNumberFormat="1" applyFont="1" applyFill="1" applyBorder="1" applyAlignment="1"/>
    <xf numFmtId="0" fontId="6" fillId="0" borderId="21" xfId="0" applyNumberFormat="1" applyFont="1" applyBorder="1" applyAlignment="1">
      <alignment horizontal="center" wrapText="1"/>
    </xf>
    <xf numFmtId="0" fontId="6" fillId="0" borderId="21" xfId="0" applyNumberFormat="1" applyFont="1" applyBorder="1" applyAlignment="1">
      <alignment horizontal="center" vertical="top" wrapText="1"/>
    </xf>
    <xf numFmtId="0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 vertical="top" wrapText="1"/>
    </xf>
    <xf numFmtId="0" fontId="6" fillId="0" borderId="0" xfId="0" applyNumberFormat="1" applyFont="1" applyBorder="1" applyAlignment="1">
      <alignment vertical="top" wrapText="1"/>
    </xf>
    <xf numFmtId="0" fontId="6" fillId="0" borderId="0" xfId="0" applyNumberFormat="1" applyFont="1" applyAlignment="1">
      <alignment vertical="top" wrapText="1"/>
    </xf>
    <xf numFmtId="0" fontId="43" fillId="0" borderId="0" xfId="0" applyNumberFormat="1" applyFont="1" applyFill="1" applyAlignment="1">
      <alignment vertical="top" wrapText="1"/>
    </xf>
    <xf numFmtId="0" fontId="44" fillId="0" borderId="0" xfId="0" applyNumberFormat="1" applyFont="1" applyFill="1" applyAlignment="1">
      <alignment horizontal="left" vertical="top" wrapText="1"/>
    </xf>
    <xf numFmtId="0" fontId="42" fillId="0" borderId="0" xfId="0" applyFont="1" applyFill="1" applyAlignment="1">
      <alignment vertical="top" wrapText="1"/>
    </xf>
    <xf numFmtId="0" fontId="41" fillId="0" borderId="0" xfId="0" applyFont="1" applyFill="1"/>
    <xf numFmtId="0" fontId="44" fillId="0" borderId="0" xfId="0" applyNumberFormat="1" applyFont="1" applyFill="1" applyAlignment="1">
      <alignment vertical="top" wrapText="1"/>
    </xf>
    <xf numFmtId="0" fontId="1" fillId="12" borderId="1" xfId="0" applyNumberFormat="1" applyFont="1" applyFill="1" applyBorder="1" applyAlignment="1">
      <alignment horizontal="center" vertical="center" wrapText="1"/>
    </xf>
    <xf numFmtId="1" fontId="1" fillId="12" borderId="7" xfId="0" applyNumberFormat="1" applyFont="1" applyFill="1" applyBorder="1" applyAlignment="1">
      <alignment horizontal="center" vertical="center" wrapText="1"/>
    </xf>
    <xf numFmtId="1" fontId="1" fillId="12" borderId="10" xfId="0" applyNumberFormat="1" applyFont="1" applyFill="1" applyBorder="1" applyAlignment="1">
      <alignment horizontal="center" vertical="center" wrapText="1"/>
    </xf>
    <xf numFmtId="49" fontId="20" fillId="10" borderId="12" xfId="1" applyNumberFormat="1" applyFont="1" applyFill="1" applyBorder="1" applyAlignment="1" applyProtection="1">
      <alignment horizontal="center" vertical="center" wrapText="1"/>
    </xf>
    <xf numFmtId="49" fontId="20" fillId="10" borderId="22" xfId="1" applyNumberFormat="1" applyFont="1" applyFill="1" applyBorder="1" applyAlignment="1" applyProtection="1">
      <alignment horizontal="center" vertical="center" wrapText="1"/>
    </xf>
    <xf numFmtId="0" fontId="38" fillId="12" borderId="23" xfId="0" applyNumberFormat="1" applyFont="1" applyFill="1" applyBorder="1" applyAlignment="1">
      <alignment horizontal="center" vertical="center"/>
    </xf>
    <xf numFmtId="0" fontId="38" fillId="12" borderId="24" xfId="0" applyNumberFormat="1" applyFont="1" applyFill="1" applyBorder="1" applyAlignment="1">
      <alignment horizontal="center" vertical="center"/>
    </xf>
    <xf numFmtId="0" fontId="38" fillId="12" borderId="25" xfId="0" applyNumberFormat="1" applyFont="1" applyFill="1" applyBorder="1" applyAlignment="1">
      <alignment horizontal="center" vertical="center"/>
    </xf>
    <xf numFmtId="0" fontId="39" fillId="13" borderId="9" xfId="0" applyFont="1" applyFill="1" applyBorder="1" applyAlignment="1">
      <alignment horizontal="center" vertical="center"/>
    </xf>
    <xf numFmtId="0" fontId="39" fillId="14" borderId="9" xfId="0" applyFont="1" applyFill="1" applyBorder="1" applyAlignment="1">
      <alignment horizontal="center" vertical="center"/>
    </xf>
    <xf numFmtId="0" fontId="39" fillId="15" borderId="9" xfId="0" applyFont="1" applyFill="1" applyBorder="1" applyAlignment="1">
      <alignment horizontal="center" vertical="center"/>
    </xf>
    <xf numFmtId="0" fontId="2" fillId="0" borderId="14" xfId="0" applyNumberFormat="1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0" fontId="23" fillId="0" borderId="20" xfId="0" applyFont="1" applyBorder="1" applyAlignment="1">
      <alignment horizontal="right"/>
    </xf>
    <xf numFmtId="0" fontId="1" fillId="12" borderId="2" xfId="0" applyNumberFormat="1" applyFont="1" applyFill="1" applyBorder="1" applyAlignment="1">
      <alignment horizontal="center" vertical="center" wrapText="1"/>
    </xf>
    <xf numFmtId="1" fontId="1" fillId="12" borderId="11" xfId="0" applyNumberFormat="1" applyFont="1" applyFill="1" applyBorder="1" applyAlignment="1">
      <alignment horizontal="center" vertical="center" wrapText="1"/>
    </xf>
    <xf numFmtId="0" fontId="2" fillId="12" borderId="11" xfId="0" applyNumberFormat="1" applyFont="1" applyFill="1" applyBorder="1" applyAlignment="1">
      <alignment horizontal="center" vertical="center"/>
    </xf>
    <xf numFmtId="0" fontId="2" fillId="12" borderId="19" xfId="0" applyNumberFormat="1" applyFont="1" applyFill="1" applyBorder="1" applyAlignment="1">
      <alignment horizontal="center" vertical="center"/>
    </xf>
    <xf numFmtId="0" fontId="2" fillId="12" borderId="26" xfId="0" applyNumberFormat="1" applyFont="1" applyFill="1" applyBorder="1" applyAlignment="1">
      <alignment horizontal="center" vertical="center"/>
    </xf>
    <xf numFmtId="0" fontId="1" fillId="0" borderId="14" xfId="0" applyNumberFormat="1" applyFont="1" applyBorder="1" applyAlignment="1">
      <alignment horizontal="right" vertical="top" wrapText="1"/>
    </xf>
    <xf numFmtId="0" fontId="0" fillId="0" borderId="15" xfId="0" applyBorder="1" applyAlignment="1">
      <alignment horizontal="right"/>
    </xf>
    <xf numFmtId="0" fontId="0" fillId="0" borderId="20" xfId="0" applyBorder="1" applyAlignment="1">
      <alignment horizontal="right"/>
    </xf>
    <xf numFmtId="0" fontId="17" fillId="7" borderId="2" xfId="0" applyNumberFormat="1" applyFont="1" applyFill="1" applyBorder="1" applyAlignment="1">
      <alignment horizontal="right" vertical="center" wrapText="1"/>
    </xf>
    <xf numFmtId="1" fontId="17" fillId="7" borderId="17" xfId="0" applyNumberFormat="1" applyFont="1" applyFill="1" applyBorder="1" applyAlignment="1">
      <alignment horizontal="right" vertical="center" wrapText="1"/>
    </xf>
    <xf numFmtId="1" fontId="17" fillId="7" borderId="11" xfId="0" applyNumberFormat="1" applyFont="1" applyFill="1" applyBorder="1" applyAlignment="1">
      <alignment horizontal="right" vertical="center" wrapText="1"/>
    </xf>
    <xf numFmtId="1" fontId="17" fillId="7" borderId="19" xfId="0" applyNumberFormat="1" applyFont="1" applyFill="1" applyBorder="1" applyAlignment="1">
      <alignment horizontal="right" vertical="center" wrapText="1"/>
    </xf>
    <xf numFmtId="49" fontId="20" fillId="10" borderId="8" xfId="1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45" fillId="0" borderId="9" xfId="0" applyFont="1" applyFill="1" applyBorder="1" applyAlignment="1" applyProtection="1"/>
    <xf numFmtId="0" fontId="46" fillId="0" borderId="13" xfId="0" applyNumberFormat="1" applyFont="1" applyFill="1" applyBorder="1" applyAlignment="1">
      <alignment horizontal="center" wrapText="1"/>
    </xf>
    <xf numFmtId="0" fontId="45" fillId="0" borderId="8" xfId="1" applyNumberFormat="1" applyFont="1" applyFill="1" applyBorder="1" applyAlignment="1" applyProtection="1">
      <alignment horizontal="center" vertical="center" wrapText="1"/>
    </xf>
    <xf numFmtId="0" fontId="45" fillId="0" borderId="9" xfId="1" applyFont="1" applyFill="1" applyBorder="1" applyAlignment="1" applyProtection="1">
      <alignment horizontal="center" wrapText="1"/>
    </xf>
    <xf numFmtId="1" fontId="45" fillId="0" borderId="14" xfId="0" applyNumberFormat="1" applyFont="1" applyFill="1" applyBorder="1" applyAlignment="1">
      <alignment horizontal="center" wrapText="1"/>
    </xf>
    <xf numFmtId="49" fontId="45" fillId="0" borderId="22" xfId="1" applyNumberFormat="1" applyFont="1" applyFill="1" applyBorder="1" applyAlignment="1" applyProtection="1">
      <alignment horizontal="center" vertical="center" wrapText="1"/>
    </xf>
    <xf numFmtId="49" fontId="45" fillId="0" borderId="12" xfId="1" applyNumberFormat="1" applyFont="1" applyFill="1" applyBorder="1" applyAlignment="1" applyProtection="1">
      <alignment horizontal="center" vertical="center" wrapText="1"/>
    </xf>
    <xf numFmtId="0" fontId="47" fillId="0" borderId="0" xfId="0" applyNumberFormat="1" applyFont="1" applyFill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CCFF"/>
      <color rgb="FFCC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ECTION-CFVU\DIRECTION\Secr&#233;tariat%20POLE%20AVENIR\MODALITES%20DE%20CONTROLE%20DES%20CONNAISSANCES\MCC%202018-2019\LP%20-%20DEG\MCC%202018-2019_LP%20Assurance,%20Banque,%20Finance_version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I\Direction%20de%20la%20formation%20initiale\Contrat%202018-2022-%20retour%20composantes\Licence%20professionnelle\Droit,%20Economie,%20Gestion\IUT%2018\Intervention%20sociale\descriptif_de%20la%20formation_LP_intervention%20socia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DAGAUD.IUT\AppData\Local\Temp\GPS%20EVALUATION%202016\2017%20OFFRE%20DE%20FORMATION\fichier_descriptif_des_enseignements_licence_professionnelle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el régle.-dates conseils"/>
      <sheetName val="MCC_maquettes2018-2019"/>
      <sheetName val="cout maquette apres MCC"/>
      <sheetName val="Liste de valeurs"/>
    </sheetNames>
    <sheetDataSet>
      <sheetData sheetId="0"/>
      <sheetData sheetId="1"/>
      <sheetData sheetId="2"/>
      <sheetData sheetId="3">
        <row r="2">
          <cell r="B2" t="str">
            <v>écrit</v>
          </cell>
        </row>
        <row r="3">
          <cell r="B3" t="str">
            <v>oral</v>
          </cell>
        </row>
        <row r="4">
          <cell r="B4" t="str">
            <v>dossier</v>
          </cell>
        </row>
        <row r="5">
          <cell r="B5" t="str">
            <v>mémoire</v>
          </cell>
        </row>
        <row r="6">
          <cell r="B6" t="str">
            <v>rapport de visite</v>
          </cell>
        </row>
        <row r="7">
          <cell r="B7" t="str">
            <v>écrit et 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finitions_aide à la saisie"/>
      <sheetName val="Description"/>
      <sheetName val="Equipe pédagogique"/>
      <sheetName val="Exemples"/>
      <sheetName val="valeurs listes déroulantes"/>
    </sheetNames>
    <sheetDataSet>
      <sheetData sheetId="0"/>
      <sheetData sheetId="1"/>
      <sheetData sheetId="2"/>
      <sheetData sheetId="3"/>
      <sheetData sheetId="4">
        <row r="1">
          <cell r="K1" t="str">
            <v>01 : Droit privé et sciences criminelles</v>
          </cell>
        </row>
        <row r="2">
          <cell r="K2" t="str">
            <v>02 : Droit public</v>
          </cell>
        </row>
        <row r="3">
          <cell r="K3" t="str">
            <v>03 : Histoire du droit et des institutions</v>
          </cell>
        </row>
        <row r="4">
          <cell r="K4" t="str">
            <v>05 : Sciences économiques</v>
          </cell>
        </row>
        <row r="5">
          <cell r="K5" t="str">
            <v>06 : Sciences de gestion</v>
          </cell>
        </row>
        <row r="6">
          <cell r="K6" t="str">
            <v>07 : Sciences du langage : linguistique et phonétique générales</v>
          </cell>
        </row>
        <row r="7">
          <cell r="K7" t="str">
            <v>08 : Langue et littérature anciennes</v>
          </cell>
        </row>
        <row r="8">
          <cell r="K8" t="str">
            <v>09 : Langue et littérature françaises</v>
          </cell>
        </row>
        <row r="9">
          <cell r="K9" t="str">
            <v>10 : Littératures comparées</v>
          </cell>
        </row>
        <row r="10">
          <cell r="K10" t="str">
            <v>11 : Langues et littératures anglaises et anglo-saxonnes</v>
          </cell>
        </row>
        <row r="11">
          <cell r="K11" t="str">
            <v>12 : Langues et littératures germaniques et scandinaves</v>
          </cell>
        </row>
        <row r="12">
          <cell r="K12" t="str">
            <v>14 : Langues et littératures romanes : espagnol, italien, portugais…</v>
          </cell>
        </row>
        <row r="13">
          <cell r="K13" t="str">
            <v>15 : Langues et littératures arables, chinoises, japonaises, hébraïques…</v>
          </cell>
        </row>
        <row r="14">
          <cell r="K14" t="str">
            <v>16 : Psychologie, psychologie clinique, psychologie sociale</v>
          </cell>
        </row>
        <row r="15">
          <cell r="K15" t="str">
            <v>17 :Philosophie</v>
          </cell>
        </row>
        <row r="16">
          <cell r="K16" t="str">
            <v>18 : Architecture, arts appliqués, arts plastiques, arts du spectacle….</v>
          </cell>
        </row>
        <row r="17">
          <cell r="K17" t="str">
            <v>19 : Sociologie, démographie</v>
          </cell>
        </row>
        <row r="18">
          <cell r="K18" t="str">
            <v>20 : Ethnologie, préhistoire, anthropologie biologique</v>
          </cell>
        </row>
        <row r="19">
          <cell r="K19" t="str">
            <v>21 : Histoire , civilisations, archéologie et art des mondes anciens et médiévaux</v>
          </cell>
        </row>
        <row r="20">
          <cell r="K20" t="str">
            <v>22 : Histoire , civilisations : histoire des mondes modernes, histoire du monde contemporain</v>
          </cell>
        </row>
        <row r="21">
          <cell r="K21" t="str">
            <v>23 : Géographie physique, humaine, économique et régionale</v>
          </cell>
        </row>
        <row r="22">
          <cell r="K22" t="str">
            <v>25 : Mathématiques</v>
          </cell>
        </row>
        <row r="23">
          <cell r="K23" t="str">
            <v>27 : Informatique</v>
          </cell>
        </row>
        <row r="24">
          <cell r="K24" t="str">
            <v>28 : Milieux denses et matériaux</v>
          </cell>
        </row>
        <row r="25">
          <cell r="K25" t="str">
            <v>30 : Milieux dilués et optique</v>
          </cell>
        </row>
        <row r="26">
          <cell r="K26" t="str">
            <v>31 : Chimie théorique, physique et analytique</v>
          </cell>
        </row>
        <row r="27">
          <cell r="K27" t="str">
            <v>32 : Chimie organique, minérale, industrielle</v>
          </cell>
        </row>
        <row r="28">
          <cell r="K28" t="str">
            <v>33 : Chimie des matériaux</v>
          </cell>
        </row>
        <row r="29">
          <cell r="K29" t="str">
            <v>34 : Astronomie, astrophysique</v>
          </cell>
        </row>
        <row r="30">
          <cell r="K30" t="str">
            <v>35 : Structure et évolution de la terre et des autres planètes</v>
          </cell>
        </row>
        <row r="31">
          <cell r="K31" t="str">
            <v>36 : Terre solide : géodynamique des enveloppes supérieures, paléobiosphère</v>
          </cell>
        </row>
        <row r="32">
          <cell r="K32" t="str">
            <v>37 : Météorologie, océanographie physique de l'environnement</v>
          </cell>
        </row>
        <row r="33">
          <cell r="K33" t="str">
            <v>60 : Mécanique, génie mécanique, génie civil</v>
          </cell>
        </row>
        <row r="34">
          <cell r="K34" t="str">
            <v>61 : Génie informatique, automatique et traitement du signal</v>
          </cell>
        </row>
        <row r="35">
          <cell r="K35" t="str">
            <v>62 : Energétique, génie des procédés</v>
          </cell>
        </row>
        <row r="36">
          <cell r="K36" t="str">
            <v>63 : Génie électrique, électronique, photonique et systèmes</v>
          </cell>
        </row>
        <row r="37">
          <cell r="K37" t="str">
            <v>64 : Biochimie et biologie moléculaire</v>
          </cell>
        </row>
        <row r="38">
          <cell r="K38" t="str">
            <v>65 : Biologie cellulaire</v>
          </cell>
        </row>
        <row r="39">
          <cell r="K39" t="str">
            <v>66 : Physiologie</v>
          </cell>
        </row>
        <row r="40">
          <cell r="K40" t="str">
            <v>67 :Biologie des populations et écologie</v>
          </cell>
        </row>
        <row r="41">
          <cell r="K41" t="str">
            <v>68 : Biologie des organismes</v>
          </cell>
        </row>
        <row r="42">
          <cell r="K42" t="str">
            <v>69 : Neurosciences</v>
          </cell>
        </row>
        <row r="43">
          <cell r="K43" t="str">
            <v>70 : Sciences de l'éducation</v>
          </cell>
        </row>
        <row r="44">
          <cell r="K44" t="str">
            <v>71 : Sciences de l'information et de la communication</v>
          </cell>
        </row>
        <row r="45">
          <cell r="K45" t="str">
            <v>72 : Epistémologie, histoire des sciences et des techniques</v>
          </cell>
        </row>
        <row r="46">
          <cell r="K46" t="str">
            <v>74 : Sciences et techniques des activités physiques et sportives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finitions_aide à la saisie"/>
      <sheetName val="Description"/>
      <sheetName val="Equipe pédagogique"/>
      <sheetName val="Exemples"/>
      <sheetName val="valeurs listes déroulantes"/>
    </sheetNames>
    <sheetDataSet>
      <sheetData sheetId="0" refreshError="1"/>
      <sheetData sheetId="1">
        <row r="4">
          <cell r="C4" t="str">
            <v xml:space="preserve"> </v>
          </cell>
        </row>
        <row r="6">
          <cell r="E6" t="str">
            <v>UE de tronc commun</v>
          </cell>
        </row>
        <row r="7">
          <cell r="E7" t="str">
            <v>UE de tronc commun</v>
          </cell>
        </row>
        <row r="8">
          <cell r="E8" t="str">
            <v>UE de tronc commun</v>
          </cell>
        </row>
        <row r="9">
          <cell r="E9" t="str">
            <v>UE de tronc commun</v>
          </cell>
        </row>
        <row r="10">
          <cell r="E10" t="str">
            <v>UE de tronc commun</v>
          </cell>
        </row>
        <row r="11">
          <cell r="E11" t="str">
            <v>UE de tronc commun</v>
          </cell>
        </row>
        <row r="12">
          <cell r="E12" t="str">
            <v>UE de tronc commun</v>
          </cell>
        </row>
        <row r="13">
          <cell r="E13" t="str">
            <v>UE de tronc commun</v>
          </cell>
        </row>
        <row r="14">
          <cell r="E14" t="str">
            <v>UE de tronc commun</v>
          </cell>
        </row>
        <row r="15">
          <cell r="E15" t="str">
            <v>UE de tronc commun</v>
          </cell>
        </row>
        <row r="16">
          <cell r="E16" t="str">
            <v>UE de tronc commun</v>
          </cell>
        </row>
      </sheetData>
      <sheetData sheetId="2" refreshError="1"/>
      <sheetData sheetId="3" refreshError="1"/>
      <sheetData sheetId="4">
        <row r="1">
          <cell r="L1" t="str">
            <v>UE de tronc commun</v>
          </cell>
        </row>
        <row r="2">
          <cell r="L2" t="str">
            <v>UE de spécialisation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B10" sqref="B10"/>
    </sheetView>
  </sheetViews>
  <sheetFormatPr baseColWidth="10" defaultRowHeight="15" x14ac:dyDescent="0.25"/>
  <cols>
    <col min="1" max="1" width="50.7109375" customWidth="1"/>
    <col min="2" max="2" width="65.42578125" bestFit="1" customWidth="1"/>
    <col min="4" max="4" width="29.42578125" bestFit="1" customWidth="1"/>
  </cols>
  <sheetData>
    <row r="1" spans="1:4" ht="28.5" customHeight="1" x14ac:dyDescent="0.25">
      <c r="A1" s="104" t="s">
        <v>82</v>
      </c>
      <c r="B1" s="104" t="s">
        <v>84</v>
      </c>
      <c r="C1" s="104" t="s">
        <v>83</v>
      </c>
      <c r="D1" s="104" t="s">
        <v>85</v>
      </c>
    </row>
    <row r="2" spans="1:4" ht="30" x14ac:dyDescent="0.25">
      <c r="A2" s="84" t="s">
        <v>50</v>
      </c>
      <c r="B2" s="107">
        <v>44725</v>
      </c>
    </row>
    <row r="3" spans="1:4" x14ac:dyDescent="0.25">
      <c r="A3" s="86"/>
    </row>
    <row r="4" spans="1:4" x14ac:dyDescent="0.25">
      <c r="A4" s="87" t="s">
        <v>51</v>
      </c>
      <c r="B4" s="85" t="s">
        <v>140</v>
      </c>
    </row>
    <row r="5" spans="1:4" x14ac:dyDescent="0.25">
      <c r="A5" s="86"/>
    </row>
    <row r="6" spans="1:4" x14ac:dyDescent="0.25">
      <c r="A6" s="87" t="s">
        <v>52</v>
      </c>
      <c r="B6" s="85" t="s">
        <v>110</v>
      </c>
    </row>
    <row r="7" spans="1:4" x14ac:dyDescent="0.25">
      <c r="A7" s="87" t="s">
        <v>53</v>
      </c>
      <c r="B7" s="85" t="s">
        <v>111</v>
      </c>
    </row>
    <row r="8" spans="1:4" x14ac:dyDescent="0.25">
      <c r="A8" s="88"/>
      <c r="B8" s="89"/>
    </row>
    <row r="9" spans="1:4" x14ac:dyDescent="0.25">
      <c r="A9" s="86" t="s">
        <v>54</v>
      </c>
    </row>
    <row r="10" spans="1:4" ht="30" x14ac:dyDescent="0.25">
      <c r="A10" s="90" t="s">
        <v>55</v>
      </c>
    </row>
    <row r="12" spans="1:4" ht="180" x14ac:dyDescent="0.25">
      <c r="A12" s="91" t="s">
        <v>56</v>
      </c>
      <c r="B12" s="91"/>
    </row>
    <row r="13" spans="1:4" ht="60" x14ac:dyDescent="0.25">
      <c r="A13" s="92" t="s">
        <v>57</v>
      </c>
    </row>
    <row r="14" spans="1:4" ht="60" x14ac:dyDescent="0.25">
      <c r="A14" s="93" t="s">
        <v>58</v>
      </c>
    </row>
    <row r="15" spans="1:4" x14ac:dyDescent="0.25">
      <c r="A15" s="94"/>
    </row>
    <row r="16" spans="1:4" ht="60" x14ac:dyDescent="0.25">
      <c r="A16" s="94" t="s">
        <v>59</v>
      </c>
    </row>
    <row r="17" spans="1:1" x14ac:dyDescent="0.25">
      <c r="A17" s="94"/>
    </row>
    <row r="18" spans="1:1" x14ac:dyDescent="0.25">
      <c r="A18" s="94"/>
    </row>
    <row r="19" spans="1:1" x14ac:dyDescent="0.25">
      <c r="A19" s="94"/>
    </row>
    <row r="20" spans="1:1" x14ac:dyDescent="0.25">
      <c r="A20" s="94"/>
    </row>
    <row r="21" spans="1:1" x14ac:dyDescent="0.25">
      <c r="A21" s="94"/>
    </row>
    <row r="22" spans="1:1" x14ac:dyDescent="0.25">
      <c r="A22" s="94"/>
    </row>
    <row r="24" spans="1:1" x14ac:dyDescent="0.25">
      <c r="A24" s="9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K28"/>
  <sheetViews>
    <sheetView topLeftCell="A16" zoomScale="90" zoomScaleNormal="90" workbookViewId="0">
      <selection activeCell="D6" sqref="D6"/>
    </sheetView>
  </sheetViews>
  <sheetFormatPr baseColWidth="10" defaultColWidth="11.5703125" defaultRowHeight="15" x14ac:dyDescent="0.25"/>
  <cols>
    <col min="1" max="1" width="11.5703125" style="1" customWidth="1"/>
    <col min="2" max="2" width="49.85546875" style="1" customWidth="1"/>
    <col min="3" max="3" width="11.5703125" style="1" customWidth="1"/>
    <col min="4" max="4" width="27.7109375" style="1" customWidth="1"/>
    <col min="5" max="5" width="20.140625" style="1" customWidth="1"/>
    <col min="6" max="7" width="8.5703125" style="1" customWidth="1"/>
    <col min="8" max="8" width="8.140625" style="1" customWidth="1"/>
    <col min="9" max="10" width="11.5703125" style="1" customWidth="1"/>
    <col min="11" max="11" width="12.85546875" style="1" customWidth="1"/>
    <col min="12" max="12" width="12.42578125" style="1" customWidth="1"/>
    <col min="13" max="19" width="11.5703125" style="1" customWidth="1"/>
    <col min="20" max="20" width="12" style="1" customWidth="1"/>
    <col min="21" max="219" width="11.5703125" style="1" customWidth="1"/>
    <col min="220" max="16384" width="11.5703125" style="2"/>
  </cols>
  <sheetData>
    <row r="1" spans="1:27" ht="51" customHeight="1" x14ac:dyDescent="0.25">
      <c r="A1" s="130" t="s">
        <v>0</v>
      </c>
      <c r="B1" s="130" t="s">
        <v>1</v>
      </c>
      <c r="C1" s="130" t="s">
        <v>73</v>
      </c>
      <c r="D1" s="130" t="s">
        <v>86</v>
      </c>
      <c r="E1" s="130" t="s">
        <v>87</v>
      </c>
      <c r="F1" s="130" t="s">
        <v>88</v>
      </c>
      <c r="G1" s="130" t="s">
        <v>3</v>
      </c>
      <c r="H1" s="130" t="s">
        <v>4</v>
      </c>
      <c r="I1" s="146" t="s">
        <v>7</v>
      </c>
      <c r="J1" s="147"/>
      <c r="K1" s="148"/>
      <c r="L1" s="135" t="s">
        <v>74</v>
      </c>
      <c r="M1" s="136"/>
      <c r="N1" s="136"/>
      <c r="O1" s="136"/>
      <c r="P1" s="136"/>
      <c r="Q1" s="136"/>
      <c r="R1" s="136"/>
      <c r="S1" s="137"/>
      <c r="T1" s="135" t="s">
        <v>75</v>
      </c>
      <c r="U1" s="136"/>
      <c r="V1" s="136"/>
      <c r="W1" s="136"/>
      <c r="X1" s="136"/>
      <c r="Y1" s="136"/>
      <c r="Z1" s="136"/>
      <c r="AA1" s="137"/>
    </row>
    <row r="2" spans="1:27" ht="51" customHeight="1" x14ac:dyDescent="0.25">
      <c r="A2" s="131"/>
      <c r="B2" s="131"/>
      <c r="C2" s="131"/>
      <c r="D2" s="131"/>
      <c r="E2" s="131"/>
      <c r="F2" s="131"/>
      <c r="G2" s="131"/>
      <c r="H2" s="131"/>
      <c r="I2" s="130" t="s">
        <v>11</v>
      </c>
      <c r="J2" s="130" t="s">
        <v>12</v>
      </c>
      <c r="K2" s="144" t="s">
        <v>13</v>
      </c>
      <c r="L2" s="138" t="s">
        <v>76</v>
      </c>
      <c r="M2" s="138"/>
      <c r="N2" s="138"/>
      <c r="O2" s="138"/>
      <c r="P2" s="139" t="s">
        <v>77</v>
      </c>
      <c r="Q2" s="139"/>
      <c r="R2" s="139"/>
      <c r="S2" s="139"/>
      <c r="T2" s="140" t="s">
        <v>76</v>
      </c>
      <c r="U2" s="140"/>
      <c r="V2" s="140"/>
      <c r="W2" s="140"/>
      <c r="X2" s="139" t="s">
        <v>77</v>
      </c>
      <c r="Y2" s="139"/>
      <c r="Z2" s="139"/>
      <c r="AA2" s="139"/>
    </row>
    <row r="3" spans="1:27" ht="34.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45"/>
      <c r="L3" s="96" t="s">
        <v>78</v>
      </c>
      <c r="M3" s="96" t="s">
        <v>60</v>
      </c>
      <c r="N3" s="96" t="s">
        <v>79</v>
      </c>
      <c r="O3" s="96" t="s">
        <v>80</v>
      </c>
      <c r="P3" s="97" t="s">
        <v>81</v>
      </c>
      <c r="Q3" s="97" t="s">
        <v>60</v>
      </c>
      <c r="R3" s="97" t="s">
        <v>79</v>
      </c>
      <c r="S3" s="97" t="s">
        <v>80</v>
      </c>
      <c r="T3" s="98" t="s">
        <v>78</v>
      </c>
      <c r="U3" s="98" t="s">
        <v>60</v>
      </c>
      <c r="V3" s="98" t="s">
        <v>79</v>
      </c>
      <c r="W3" s="98" t="s">
        <v>80</v>
      </c>
      <c r="X3" s="97" t="s">
        <v>81</v>
      </c>
      <c r="Y3" s="97" t="s">
        <v>60</v>
      </c>
      <c r="Z3" s="97" t="s">
        <v>79</v>
      </c>
      <c r="AA3" s="97" t="s">
        <v>80</v>
      </c>
    </row>
    <row r="4" spans="1:27" ht="17.100000000000001" customHeight="1" x14ac:dyDescent="0.2">
      <c r="A4" s="99"/>
      <c r="B4" s="102" t="s">
        <v>19</v>
      </c>
      <c r="C4" s="99" t="s">
        <v>20</v>
      </c>
      <c r="D4" s="99">
        <f>[3]Description!E4</f>
        <v>0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27" ht="16.5" customHeight="1" x14ac:dyDescent="0.2">
      <c r="A5" s="99"/>
      <c r="B5" s="99"/>
      <c r="C5" s="99" t="str">
        <f>[3]Description!C4</f>
        <v xml:space="preserve"> 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spans="1:27" ht="23.25" customHeight="1" x14ac:dyDescent="0.25">
      <c r="A6" s="16">
        <v>1</v>
      </c>
      <c r="B6" s="180" t="s">
        <v>26</v>
      </c>
      <c r="C6" s="180" t="s">
        <v>94</v>
      </c>
      <c r="D6" s="181" t="str">
        <f>[3]Description!E6</f>
        <v>UE de tronc commun</v>
      </c>
      <c r="E6" s="181"/>
      <c r="F6" s="181"/>
      <c r="G6" s="182">
        <v>9</v>
      </c>
      <c r="H6" s="182">
        <v>9</v>
      </c>
      <c r="I6" s="183">
        <v>6</v>
      </c>
      <c r="J6" s="183">
        <v>12</v>
      </c>
      <c r="K6" s="184"/>
      <c r="L6" s="100"/>
      <c r="M6" s="100" t="s">
        <v>63</v>
      </c>
      <c r="N6" s="100" t="s">
        <v>64</v>
      </c>
      <c r="O6" s="100" t="s">
        <v>127</v>
      </c>
      <c r="P6" s="101"/>
      <c r="Q6" s="101" t="s">
        <v>66</v>
      </c>
      <c r="R6" s="101" t="s">
        <v>64</v>
      </c>
      <c r="S6" s="100" t="s">
        <v>127</v>
      </c>
      <c r="T6" s="100"/>
      <c r="U6" s="100" t="s">
        <v>66</v>
      </c>
      <c r="V6" s="100" t="s">
        <v>64</v>
      </c>
      <c r="W6" s="100" t="s">
        <v>127</v>
      </c>
      <c r="X6" s="101"/>
      <c r="Y6" s="106" t="str">
        <f t="shared" ref="Y6:Y18" si="0">U6</f>
        <v>CT</v>
      </c>
      <c r="Z6" s="106" t="str">
        <f t="shared" ref="Z6:Z18" si="1">V6</f>
        <v>écrit</v>
      </c>
      <c r="AA6" s="100" t="s">
        <v>127</v>
      </c>
    </row>
    <row r="7" spans="1:27" ht="23.25" customHeight="1" x14ac:dyDescent="0.25">
      <c r="A7" s="16"/>
      <c r="B7" s="180" t="s">
        <v>27</v>
      </c>
      <c r="C7" s="180" t="s">
        <v>95</v>
      </c>
      <c r="D7" s="181" t="str">
        <f>[3]Description!E7</f>
        <v>UE de tronc commun</v>
      </c>
      <c r="E7" s="181"/>
      <c r="F7" s="181"/>
      <c r="G7" s="185"/>
      <c r="H7" s="185"/>
      <c r="I7" s="183">
        <v>3</v>
      </c>
      <c r="J7" s="183">
        <v>6</v>
      </c>
      <c r="K7" s="184"/>
      <c r="L7" s="100"/>
      <c r="M7" s="100" t="s">
        <v>63</v>
      </c>
      <c r="N7" s="100" t="s">
        <v>64</v>
      </c>
      <c r="O7" s="100" t="s">
        <v>128</v>
      </c>
      <c r="P7" s="101"/>
      <c r="Q7" s="101" t="s">
        <v>66</v>
      </c>
      <c r="R7" s="101" t="s">
        <v>64</v>
      </c>
      <c r="S7" s="100" t="s">
        <v>128</v>
      </c>
      <c r="T7" s="100"/>
      <c r="U7" s="100" t="s">
        <v>66</v>
      </c>
      <c r="V7" s="100" t="s">
        <v>64</v>
      </c>
      <c r="W7" s="100" t="s">
        <v>128</v>
      </c>
      <c r="X7" s="101"/>
      <c r="Y7" s="106" t="str">
        <f t="shared" si="0"/>
        <v>CT</v>
      </c>
      <c r="Z7" s="106" t="str">
        <f t="shared" si="1"/>
        <v>écrit</v>
      </c>
      <c r="AA7" s="100" t="s">
        <v>128</v>
      </c>
    </row>
    <row r="8" spans="1:27" ht="23.25" customHeight="1" x14ac:dyDescent="0.25">
      <c r="A8" s="16"/>
      <c r="B8" s="180" t="s">
        <v>89</v>
      </c>
      <c r="C8" s="180" t="s">
        <v>93</v>
      </c>
      <c r="D8" s="181" t="str">
        <f>$D$7</f>
        <v>UE de tronc commun</v>
      </c>
      <c r="E8" s="181" t="s">
        <v>90</v>
      </c>
      <c r="F8" s="181" t="s">
        <v>91</v>
      </c>
      <c r="G8" s="185"/>
      <c r="H8" s="185"/>
      <c r="I8" s="183">
        <v>18</v>
      </c>
      <c r="J8" s="183"/>
      <c r="K8" s="184"/>
      <c r="L8" s="100"/>
      <c r="M8" s="100" t="s">
        <v>63</v>
      </c>
      <c r="N8" s="100"/>
      <c r="O8" s="100"/>
      <c r="P8" s="101"/>
      <c r="Q8" s="101" t="s">
        <v>66</v>
      </c>
      <c r="R8" s="101"/>
      <c r="S8" s="100"/>
      <c r="T8" s="100"/>
      <c r="U8" s="100" t="s">
        <v>66</v>
      </c>
      <c r="V8" s="100"/>
      <c r="W8" s="100"/>
      <c r="X8" s="101"/>
      <c r="Y8" s="106" t="str">
        <f t="shared" si="0"/>
        <v>CT</v>
      </c>
      <c r="Z8" s="106"/>
      <c r="AA8" s="100"/>
    </row>
    <row r="9" spans="1:27" ht="23.25" customHeight="1" x14ac:dyDescent="0.25">
      <c r="A9" s="16"/>
      <c r="B9" s="180" t="s">
        <v>28</v>
      </c>
      <c r="C9" s="180" t="s">
        <v>96</v>
      </c>
      <c r="D9" s="181" t="str">
        <f>[3]Description!E8</f>
        <v>UE de tronc commun</v>
      </c>
      <c r="E9" s="181"/>
      <c r="F9" s="181"/>
      <c r="G9" s="185"/>
      <c r="H9" s="185"/>
      <c r="I9" s="183">
        <v>2</v>
      </c>
      <c r="J9" s="183">
        <v>4</v>
      </c>
      <c r="K9" s="184"/>
      <c r="L9" s="100"/>
      <c r="M9" s="100" t="s">
        <v>63</v>
      </c>
      <c r="N9" s="100" t="s">
        <v>64</v>
      </c>
      <c r="O9" s="100" t="s">
        <v>129</v>
      </c>
      <c r="P9" s="101"/>
      <c r="Q9" s="101" t="s">
        <v>66</v>
      </c>
      <c r="R9" s="101" t="s">
        <v>64</v>
      </c>
      <c r="S9" s="100" t="s">
        <v>129</v>
      </c>
      <c r="T9" s="100"/>
      <c r="U9" s="100" t="s">
        <v>66</v>
      </c>
      <c r="V9" s="100" t="s">
        <v>64</v>
      </c>
      <c r="W9" s="100" t="s">
        <v>129</v>
      </c>
      <c r="X9" s="101"/>
      <c r="Y9" s="106" t="str">
        <f t="shared" si="0"/>
        <v>CT</v>
      </c>
      <c r="Z9" s="106" t="str">
        <f t="shared" si="1"/>
        <v>écrit</v>
      </c>
      <c r="AA9" s="100" t="s">
        <v>129</v>
      </c>
    </row>
    <row r="10" spans="1:27" ht="23.25" customHeight="1" x14ac:dyDescent="0.25">
      <c r="A10" s="16"/>
      <c r="B10" s="180" t="s">
        <v>29</v>
      </c>
      <c r="C10" s="180" t="s">
        <v>97</v>
      </c>
      <c r="D10" s="181" t="str">
        <f>[3]Description!E9</f>
        <v>UE de tronc commun</v>
      </c>
      <c r="E10" s="181"/>
      <c r="F10" s="181"/>
      <c r="G10" s="186"/>
      <c r="H10" s="186"/>
      <c r="I10" s="183">
        <v>12</v>
      </c>
      <c r="J10" s="183">
        <v>24</v>
      </c>
      <c r="K10" s="184"/>
      <c r="L10" s="100"/>
      <c r="M10" s="100" t="s">
        <v>63</v>
      </c>
      <c r="N10" s="100" t="s">
        <v>64</v>
      </c>
      <c r="O10" s="100" t="s">
        <v>130</v>
      </c>
      <c r="P10" s="101"/>
      <c r="Q10" s="101" t="s">
        <v>66</v>
      </c>
      <c r="R10" s="101" t="s">
        <v>64</v>
      </c>
      <c r="S10" s="100" t="s">
        <v>130</v>
      </c>
      <c r="T10" s="100"/>
      <c r="U10" s="100" t="s">
        <v>66</v>
      </c>
      <c r="V10" s="100" t="s">
        <v>64</v>
      </c>
      <c r="W10" s="100" t="s">
        <v>130</v>
      </c>
      <c r="X10" s="101"/>
      <c r="Y10" s="106" t="str">
        <f t="shared" si="0"/>
        <v>CT</v>
      </c>
      <c r="Z10" s="106" t="str">
        <f t="shared" si="1"/>
        <v>écrit</v>
      </c>
      <c r="AA10" s="100" t="s">
        <v>130</v>
      </c>
    </row>
    <row r="11" spans="1:27" ht="23.25" customHeight="1" x14ac:dyDescent="0.25">
      <c r="A11" s="16">
        <v>2</v>
      </c>
      <c r="B11" s="180" t="s">
        <v>30</v>
      </c>
      <c r="C11" s="180" t="s">
        <v>98</v>
      </c>
      <c r="D11" s="181" t="str">
        <f>[3]Description!E10</f>
        <v>UE de tronc commun</v>
      </c>
      <c r="E11" s="187"/>
      <c r="F11" s="181"/>
      <c r="G11" s="182">
        <v>9</v>
      </c>
      <c r="H11" s="182">
        <v>9</v>
      </c>
      <c r="I11" s="183">
        <v>14</v>
      </c>
      <c r="J11" s="183">
        <v>28</v>
      </c>
      <c r="K11" s="184"/>
      <c r="L11" s="100"/>
      <c r="M11" s="100" t="s">
        <v>63</v>
      </c>
      <c r="N11" s="100" t="s">
        <v>64</v>
      </c>
      <c r="O11" s="100" t="s">
        <v>130</v>
      </c>
      <c r="P11" s="101"/>
      <c r="Q11" s="101" t="s">
        <v>66</v>
      </c>
      <c r="R11" s="101" t="s">
        <v>64</v>
      </c>
      <c r="S11" s="100" t="s">
        <v>130</v>
      </c>
      <c r="T11" s="100"/>
      <c r="U11" s="100" t="s">
        <v>66</v>
      </c>
      <c r="V11" s="100" t="s">
        <v>64</v>
      </c>
      <c r="W11" s="100" t="s">
        <v>130</v>
      </c>
      <c r="X11" s="101"/>
      <c r="Y11" s="106" t="str">
        <f t="shared" si="0"/>
        <v>CT</v>
      </c>
      <c r="Z11" s="106" t="str">
        <f t="shared" si="1"/>
        <v>écrit</v>
      </c>
      <c r="AA11" s="100" t="s">
        <v>130</v>
      </c>
    </row>
    <row r="12" spans="1:27" ht="23.25" customHeight="1" x14ac:dyDescent="0.25">
      <c r="A12" s="16"/>
      <c r="B12" s="180" t="s">
        <v>31</v>
      </c>
      <c r="C12" s="180" t="s">
        <v>99</v>
      </c>
      <c r="D12" s="181" t="str">
        <f>[3]Description!E11</f>
        <v>UE de tronc commun</v>
      </c>
      <c r="E12" s="181"/>
      <c r="F12" s="181"/>
      <c r="G12" s="185"/>
      <c r="H12" s="185"/>
      <c r="I12" s="183">
        <v>28</v>
      </c>
      <c r="J12" s="183">
        <v>60</v>
      </c>
      <c r="K12" s="184"/>
      <c r="L12" s="100"/>
      <c r="M12" s="100" t="s">
        <v>63</v>
      </c>
      <c r="N12" s="100" t="s">
        <v>64</v>
      </c>
      <c r="O12" s="100" t="s">
        <v>135</v>
      </c>
      <c r="P12" s="101"/>
      <c r="Q12" s="101" t="s">
        <v>66</v>
      </c>
      <c r="R12" s="101" t="s">
        <v>64</v>
      </c>
      <c r="S12" s="100" t="s">
        <v>136</v>
      </c>
      <c r="T12" s="100"/>
      <c r="U12" s="100" t="s">
        <v>66</v>
      </c>
      <c r="V12" s="100" t="s">
        <v>64</v>
      </c>
      <c r="W12" s="100" t="s">
        <v>136</v>
      </c>
      <c r="X12" s="101"/>
      <c r="Y12" s="106" t="str">
        <f t="shared" si="0"/>
        <v>CT</v>
      </c>
      <c r="Z12" s="106" t="str">
        <f t="shared" si="1"/>
        <v>écrit</v>
      </c>
      <c r="AA12" s="100" t="s">
        <v>136</v>
      </c>
    </row>
    <row r="13" spans="1:27" ht="23.25" customHeight="1" x14ac:dyDescent="0.25">
      <c r="A13" s="16"/>
      <c r="B13" s="180" t="s">
        <v>32</v>
      </c>
      <c r="C13" s="180" t="s">
        <v>100</v>
      </c>
      <c r="D13" s="181" t="str">
        <f>[3]Description!E12</f>
        <v>UE de tronc commun</v>
      </c>
      <c r="E13" s="181"/>
      <c r="F13" s="181"/>
      <c r="G13" s="186"/>
      <c r="H13" s="186"/>
      <c r="I13" s="183">
        <v>15</v>
      </c>
      <c r="J13" s="183">
        <v>30</v>
      </c>
      <c r="K13" s="184"/>
      <c r="L13" s="100"/>
      <c r="M13" s="100" t="s">
        <v>63</v>
      </c>
      <c r="N13" s="100" t="s">
        <v>64</v>
      </c>
      <c r="O13" s="100" t="s">
        <v>134</v>
      </c>
      <c r="P13" s="101"/>
      <c r="Q13" s="101" t="s">
        <v>66</v>
      </c>
      <c r="R13" s="101" t="s">
        <v>64</v>
      </c>
      <c r="S13" s="100" t="s">
        <v>134</v>
      </c>
      <c r="T13" s="100"/>
      <c r="U13" s="100" t="s">
        <v>66</v>
      </c>
      <c r="V13" s="100" t="s">
        <v>64</v>
      </c>
      <c r="W13" s="100" t="s">
        <v>134</v>
      </c>
      <c r="X13" s="101"/>
      <c r="Y13" s="106" t="str">
        <f t="shared" si="0"/>
        <v>CT</v>
      </c>
      <c r="Z13" s="106" t="str">
        <f t="shared" si="1"/>
        <v>écrit</v>
      </c>
      <c r="AA13" s="100" t="s">
        <v>134</v>
      </c>
    </row>
    <row r="14" spans="1:27" ht="23.25" customHeight="1" x14ac:dyDescent="0.25">
      <c r="A14" s="16">
        <v>3</v>
      </c>
      <c r="B14" s="180" t="s">
        <v>33</v>
      </c>
      <c r="C14" s="180" t="s">
        <v>101</v>
      </c>
      <c r="D14" s="181" t="str">
        <f>[3]Description!E13</f>
        <v>UE de tronc commun</v>
      </c>
      <c r="E14" s="181"/>
      <c r="F14" s="181"/>
      <c r="G14" s="182">
        <v>6</v>
      </c>
      <c r="H14" s="182">
        <v>6</v>
      </c>
      <c r="I14" s="183"/>
      <c r="J14" s="183">
        <v>30</v>
      </c>
      <c r="K14" s="184"/>
      <c r="L14" s="100"/>
      <c r="M14" s="100" t="s">
        <v>63</v>
      </c>
      <c r="N14" s="100" t="s">
        <v>72</v>
      </c>
      <c r="O14" s="100" t="s">
        <v>69</v>
      </c>
      <c r="P14" s="101"/>
      <c r="Q14" s="101" t="s">
        <v>66</v>
      </c>
      <c r="R14" s="101" t="s">
        <v>69</v>
      </c>
      <c r="S14" s="100" t="s">
        <v>69</v>
      </c>
      <c r="T14" s="100"/>
      <c r="U14" s="100" t="s">
        <v>66</v>
      </c>
      <c r="V14" s="100" t="s">
        <v>69</v>
      </c>
      <c r="W14" s="100" t="s">
        <v>69</v>
      </c>
      <c r="X14" s="101"/>
      <c r="Y14" s="106" t="str">
        <f t="shared" si="0"/>
        <v>CT</v>
      </c>
      <c r="Z14" s="106" t="str">
        <f t="shared" si="1"/>
        <v>dossier</v>
      </c>
      <c r="AA14" s="100" t="s">
        <v>69</v>
      </c>
    </row>
    <row r="15" spans="1:27" ht="23.25" customHeight="1" x14ac:dyDescent="0.25">
      <c r="A15" s="16"/>
      <c r="B15" s="180" t="s">
        <v>34</v>
      </c>
      <c r="C15" s="180" t="s">
        <v>102</v>
      </c>
      <c r="D15" s="181" t="str">
        <f>[3]Description!E14</f>
        <v>UE de tronc commun</v>
      </c>
      <c r="E15" s="181"/>
      <c r="F15" s="181"/>
      <c r="G15" s="186"/>
      <c r="H15" s="186"/>
      <c r="I15" s="183">
        <v>16</v>
      </c>
      <c r="J15" s="183">
        <v>32</v>
      </c>
      <c r="K15" s="184"/>
      <c r="L15" s="100"/>
      <c r="M15" s="100" t="s">
        <v>63</v>
      </c>
      <c r="N15" s="100" t="s">
        <v>67</v>
      </c>
      <c r="O15" s="100" t="s">
        <v>69</v>
      </c>
      <c r="P15" s="101"/>
      <c r="Q15" s="101" t="s">
        <v>66</v>
      </c>
      <c r="R15" s="101" t="s">
        <v>69</v>
      </c>
      <c r="S15" s="100" t="s">
        <v>69</v>
      </c>
      <c r="T15" s="100"/>
      <c r="U15" s="100" t="s">
        <v>66</v>
      </c>
      <c r="V15" s="100" t="s">
        <v>69</v>
      </c>
      <c r="W15" s="100" t="s">
        <v>69</v>
      </c>
      <c r="X15" s="101"/>
      <c r="Y15" s="106" t="str">
        <f t="shared" si="0"/>
        <v>CT</v>
      </c>
      <c r="Z15" s="106" t="str">
        <f t="shared" si="1"/>
        <v>dossier</v>
      </c>
      <c r="AA15" s="100" t="s">
        <v>69</v>
      </c>
    </row>
    <row r="16" spans="1:27" ht="23.25" customHeight="1" x14ac:dyDescent="0.25">
      <c r="A16" s="16">
        <v>4</v>
      </c>
      <c r="B16" s="180" t="s">
        <v>35</v>
      </c>
      <c r="C16" s="180" t="s">
        <v>103</v>
      </c>
      <c r="D16" s="181" t="str">
        <f>[3]Description!E15</f>
        <v>UE de tronc commun</v>
      </c>
      <c r="E16" s="181"/>
      <c r="F16" s="181"/>
      <c r="G16" s="182">
        <v>6</v>
      </c>
      <c r="H16" s="182">
        <v>6</v>
      </c>
      <c r="I16" s="183">
        <v>10</v>
      </c>
      <c r="J16" s="183">
        <v>20</v>
      </c>
      <c r="K16" s="184"/>
      <c r="L16" s="100"/>
      <c r="M16" s="100" t="s">
        <v>63</v>
      </c>
      <c r="N16" s="100" t="s">
        <v>72</v>
      </c>
      <c r="O16" s="100" t="s">
        <v>133</v>
      </c>
      <c r="P16" s="101"/>
      <c r="Q16" s="101" t="s">
        <v>66</v>
      </c>
      <c r="R16" s="101" t="s">
        <v>64</v>
      </c>
      <c r="S16" s="100" t="s">
        <v>133</v>
      </c>
      <c r="T16" s="100"/>
      <c r="U16" s="100" t="s">
        <v>66</v>
      </c>
      <c r="V16" s="100" t="s">
        <v>64</v>
      </c>
      <c r="W16" s="100" t="s">
        <v>133</v>
      </c>
      <c r="X16" s="101"/>
      <c r="Y16" s="106" t="str">
        <f t="shared" si="0"/>
        <v>CT</v>
      </c>
      <c r="Z16" s="106" t="str">
        <f t="shared" si="1"/>
        <v>écrit</v>
      </c>
      <c r="AA16" s="100" t="s">
        <v>133</v>
      </c>
    </row>
    <row r="17" spans="1:219" ht="23.25" customHeight="1" x14ac:dyDescent="0.25">
      <c r="A17" s="16"/>
      <c r="B17" s="180" t="s">
        <v>36</v>
      </c>
      <c r="C17" s="180" t="s">
        <v>104</v>
      </c>
      <c r="D17" s="181" t="str">
        <f>[3]Description!E16</f>
        <v>UE de tronc commun</v>
      </c>
      <c r="E17" s="181"/>
      <c r="F17" s="181"/>
      <c r="G17" s="185"/>
      <c r="H17" s="185"/>
      <c r="I17" s="183">
        <v>7</v>
      </c>
      <c r="J17" s="183">
        <v>14</v>
      </c>
      <c r="K17" s="184"/>
      <c r="L17" s="100"/>
      <c r="M17" s="100" t="s">
        <v>63</v>
      </c>
      <c r="N17" s="100" t="s">
        <v>72</v>
      </c>
      <c r="O17" s="100" t="s">
        <v>131</v>
      </c>
      <c r="P17" s="101"/>
      <c r="Q17" s="101" t="s">
        <v>66</v>
      </c>
      <c r="R17" s="101" t="s">
        <v>64</v>
      </c>
      <c r="S17" s="100" t="s">
        <v>131</v>
      </c>
      <c r="T17" s="100"/>
      <c r="U17" s="100" t="s">
        <v>66</v>
      </c>
      <c r="V17" s="100" t="s">
        <v>64</v>
      </c>
      <c r="W17" s="100" t="s">
        <v>131</v>
      </c>
      <c r="X17" s="101"/>
      <c r="Y17" s="106" t="str">
        <f t="shared" si="0"/>
        <v>CT</v>
      </c>
      <c r="Z17" s="106" t="str">
        <f t="shared" si="1"/>
        <v>écrit</v>
      </c>
      <c r="AA17" s="100" t="s">
        <v>131</v>
      </c>
    </row>
    <row r="18" spans="1:219" ht="23.25" customHeight="1" x14ac:dyDescent="0.25">
      <c r="A18" s="16"/>
      <c r="B18" s="180" t="s">
        <v>37</v>
      </c>
      <c r="C18" s="180" t="s">
        <v>105</v>
      </c>
      <c r="D18" s="181" t="str">
        <f>$D$17</f>
        <v>UE de tronc commun</v>
      </c>
      <c r="E18" s="181"/>
      <c r="F18" s="181"/>
      <c r="G18" s="186"/>
      <c r="H18" s="186"/>
      <c r="I18" s="183">
        <v>7</v>
      </c>
      <c r="J18" s="183">
        <v>14</v>
      </c>
      <c r="K18" s="184"/>
      <c r="L18" s="100"/>
      <c r="M18" s="100" t="s">
        <v>63</v>
      </c>
      <c r="N18" s="100" t="s">
        <v>64</v>
      </c>
      <c r="O18" s="100" t="s">
        <v>132</v>
      </c>
      <c r="P18" s="101"/>
      <c r="Q18" s="101" t="s">
        <v>66</v>
      </c>
      <c r="R18" s="101" t="s">
        <v>64</v>
      </c>
      <c r="S18" s="100" t="s">
        <v>132</v>
      </c>
      <c r="T18" s="100"/>
      <c r="U18" s="100" t="s">
        <v>66</v>
      </c>
      <c r="V18" s="100" t="s">
        <v>64</v>
      </c>
      <c r="W18" s="100" t="s">
        <v>132</v>
      </c>
      <c r="X18" s="101"/>
      <c r="Y18" s="106" t="str">
        <f t="shared" si="0"/>
        <v>CT</v>
      </c>
      <c r="Z18" s="106" t="str">
        <f t="shared" si="1"/>
        <v>écrit</v>
      </c>
      <c r="AA18" s="100" t="s">
        <v>132</v>
      </c>
    </row>
    <row r="19" spans="1:219" ht="23.25" customHeight="1" x14ac:dyDescent="0.25">
      <c r="A19" s="141"/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219" ht="23.25" customHeight="1" x14ac:dyDescent="0.2">
      <c r="A20" s="99"/>
      <c r="B20" s="102" t="s">
        <v>21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02"/>
      <c r="N20" s="99"/>
      <c r="O20" s="99"/>
      <c r="P20" s="99"/>
      <c r="Q20" s="102"/>
      <c r="R20" s="99"/>
      <c r="S20" s="99"/>
      <c r="T20" s="99"/>
      <c r="U20" s="102"/>
      <c r="V20" s="102"/>
      <c r="W20" s="99"/>
      <c r="X20" s="99"/>
      <c r="Y20" s="102"/>
      <c r="Z20" s="99"/>
      <c r="AA20" s="99"/>
    </row>
    <row r="21" spans="1:219" ht="23.25" customHeight="1" x14ac:dyDescent="0.25">
      <c r="A21" s="80">
        <v>5</v>
      </c>
      <c r="B21" s="79" t="s">
        <v>44</v>
      </c>
      <c r="C21" s="81" t="s">
        <v>106</v>
      </c>
      <c r="D21" s="105" t="str">
        <f>D17</f>
        <v>UE de tronc commun</v>
      </c>
      <c r="E21" s="105"/>
      <c r="F21" s="105"/>
      <c r="G21" s="95">
        <v>12</v>
      </c>
      <c r="H21" s="95">
        <v>12</v>
      </c>
      <c r="I21" s="28"/>
      <c r="J21" s="28" t="s">
        <v>109</v>
      </c>
      <c r="K21" s="31"/>
      <c r="L21" s="100"/>
      <c r="M21" s="100" t="s">
        <v>63</v>
      </c>
      <c r="N21" s="100" t="s">
        <v>72</v>
      </c>
      <c r="O21" s="100"/>
      <c r="P21" s="101"/>
      <c r="Q21" s="101" t="s">
        <v>63</v>
      </c>
      <c r="R21" s="101" t="s">
        <v>72</v>
      </c>
      <c r="S21" s="101"/>
      <c r="T21" s="103"/>
      <c r="U21" s="103"/>
      <c r="V21" s="103" t="s">
        <v>92</v>
      </c>
      <c r="W21" s="103"/>
      <c r="X21" s="103"/>
      <c r="Y21" s="103"/>
      <c r="Z21" s="103"/>
      <c r="AA21" s="103"/>
    </row>
    <row r="22" spans="1:219" ht="23.25" customHeight="1" x14ac:dyDescent="0.25">
      <c r="A22" s="80">
        <v>6</v>
      </c>
      <c r="B22" s="79" t="s">
        <v>45</v>
      </c>
      <c r="C22" s="81" t="s">
        <v>107</v>
      </c>
      <c r="D22" s="105" t="str">
        <f>D18</f>
        <v>UE de tronc commun</v>
      </c>
      <c r="E22" s="105"/>
      <c r="F22" s="105"/>
      <c r="G22" s="95">
        <v>18</v>
      </c>
      <c r="H22" s="95">
        <v>18</v>
      </c>
      <c r="I22" s="28"/>
      <c r="J22" s="28" t="s">
        <v>108</v>
      </c>
      <c r="K22" s="31"/>
      <c r="L22" s="100"/>
      <c r="M22" s="100" t="s">
        <v>63</v>
      </c>
      <c r="N22" s="100" t="s">
        <v>72</v>
      </c>
      <c r="O22" s="100"/>
      <c r="P22" s="101"/>
      <c r="Q22" s="101" t="s">
        <v>63</v>
      </c>
      <c r="R22" s="101" t="s">
        <v>72</v>
      </c>
      <c r="S22" s="101"/>
      <c r="T22" s="103"/>
      <c r="U22" s="103"/>
      <c r="V22" s="103"/>
      <c r="W22" s="103"/>
      <c r="X22" s="103"/>
      <c r="Y22" s="103"/>
      <c r="Z22" s="103"/>
      <c r="AA22" s="103"/>
    </row>
    <row r="24" spans="1:219" s="127" customFormat="1" ht="30" x14ac:dyDescent="0.25">
      <c r="A24" s="125"/>
      <c r="B24" s="126" t="s">
        <v>137</v>
      </c>
      <c r="C24" s="126"/>
      <c r="D24" s="126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  <c r="EE24" s="125"/>
      <c r="EF24" s="125"/>
      <c r="EG24" s="125"/>
      <c r="EH24" s="125"/>
      <c r="EI24" s="125"/>
      <c r="EJ24" s="125"/>
      <c r="EK24" s="125"/>
      <c r="EL24" s="125"/>
      <c r="EM24" s="125"/>
      <c r="EN24" s="125"/>
      <c r="EO24" s="125"/>
      <c r="EP24" s="125"/>
      <c r="EQ24" s="125"/>
      <c r="ER24" s="125"/>
      <c r="ES24" s="125"/>
      <c r="ET24" s="125"/>
      <c r="EU24" s="125"/>
      <c r="EV24" s="125"/>
      <c r="EW24" s="125"/>
      <c r="EX24" s="125"/>
      <c r="EY24" s="125"/>
      <c r="EZ24" s="125"/>
      <c r="FA24" s="125"/>
      <c r="FB24" s="125"/>
      <c r="FC24" s="125"/>
      <c r="FD24" s="125"/>
      <c r="FE24" s="125"/>
      <c r="FF24" s="125"/>
      <c r="FG24" s="125"/>
      <c r="FH24" s="125"/>
      <c r="FI24" s="125"/>
      <c r="FJ24" s="125"/>
      <c r="FK24" s="125"/>
      <c r="FL24" s="125"/>
      <c r="FM24" s="125"/>
      <c r="FN24" s="125"/>
      <c r="FO24" s="125"/>
      <c r="FP24" s="125"/>
      <c r="FQ24" s="125"/>
      <c r="FR24" s="125"/>
      <c r="FS24" s="125"/>
      <c r="FT24" s="125"/>
      <c r="FU24" s="125"/>
      <c r="FV24" s="125"/>
      <c r="FW24" s="125"/>
      <c r="FX24" s="125"/>
      <c r="FY24" s="125"/>
      <c r="FZ24" s="125"/>
      <c r="GA24" s="125"/>
      <c r="GB24" s="125"/>
      <c r="GC24" s="125"/>
      <c r="GD24" s="125"/>
      <c r="GE24" s="125"/>
      <c r="GF24" s="125"/>
      <c r="GG24" s="125"/>
      <c r="GH24" s="125"/>
      <c r="GI24" s="125"/>
      <c r="GJ24" s="125"/>
      <c r="GK24" s="125"/>
      <c r="GL24" s="125"/>
      <c r="GM24" s="125"/>
      <c r="GN24" s="125"/>
      <c r="GO24" s="125"/>
      <c r="GP24" s="125"/>
      <c r="GQ24" s="125"/>
      <c r="GR24" s="125"/>
      <c r="GS24" s="125"/>
      <c r="GT24" s="125"/>
      <c r="GU24" s="125"/>
      <c r="GV24" s="125"/>
      <c r="GW24" s="125"/>
      <c r="GX24" s="125"/>
      <c r="GY24" s="125"/>
      <c r="GZ24" s="125"/>
      <c r="HA24" s="125"/>
      <c r="HB24" s="125"/>
      <c r="HC24" s="125"/>
      <c r="HD24" s="125"/>
      <c r="HE24" s="125"/>
      <c r="HF24" s="125"/>
      <c r="HG24" s="125"/>
      <c r="HH24" s="125"/>
      <c r="HI24" s="125"/>
      <c r="HJ24" s="125"/>
      <c r="HK24" s="125"/>
    </row>
    <row r="25" spans="1:219" s="127" customFormat="1" x14ac:dyDescent="0.25">
      <c r="A25" s="125"/>
      <c r="B25" s="128" t="s">
        <v>139</v>
      </c>
      <c r="C25" s="129"/>
      <c r="D25" s="129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  <c r="EC25" s="125"/>
      <c r="ED25" s="125"/>
      <c r="EE25" s="125"/>
      <c r="EF25" s="125"/>
      <c r="EG25" s="125"/>
      <c r="EH25" s="125"/>
      <c r="EI25" s="125"/>
      <c r="EJ25" s="125"/>
      <c r="EK25" s="125"/>
      <c r="EL25" s="125"/>
      <c r="EM25" s="125"/>
      <c r="EN25" s="125"/>
      <c r="EO25" s="125"/>
      <c r="EP25" s="125"/>
      <c r="EQ25" s="125"/>
      <c r="ER25" s="125"/>
      <c r="ES25" s="125"/>
      <c r="ET25" s="125"/>
      <c r="EU25" s="125"/>
      <c r="EV25" s="125"/>
      <c r="EW25" s="125"/>
      <c r="EX25" s="125"/>
      <c r="EY25" s="125"/>
      <c r="EZ25" s="125"/>
      <c r="FA25" s="125"/>
      <c r="FB25" s="125"/>
      <c r="FC25" s="125"/>
      <c r="FD25" s="125"/>
      <c r="FE25" s="125"/>
      <c r="FF25" s="125"/>
      <c r="FG25" s="125"/>
      <c r="FH25" s="125"/>
      <c r="FI25" s="125"/>
      <c r="FJ25" s="125"/>
      <c r="FK25" s="125"/>
      <c r="FL25" s="125"/>
      <c r="FM25" s="125"/>
      <c r="FN25" s="125"/>
      <c r="FO25" s="125"/>
      <c r="FP25" s="125"/>
      <c r="FQ25" s="125"/>
      <c r="FR25" s="125"/>
      <c r="FS25" s="125"/>
      <c r="FT25" s="125"/>
      <c r="FU25" s="125"/>
      <c r="FV25" s="125"/>
      <c r="FW25" s="125"/>
      <c r="FX25" s="125"/>
      <c r="FY25" s="125"/>
      <c r="FZ25" s="125"/>
      <c r="GA25" s="125"/>
      <c r="GB25" s="125"/>
      <c r="GC25" s="125"/>
      <c r="GD25" s="125"/>
      <c r="GE25" s="125"/>
      <c r="GF25" s="125"/>
      <c r="GG25" s="125"/>
      <c r="GH25" s="125"/>
      <c r="GI25" s="125"/>
      <c r="GJ25" s="125"/>
      <c r="GK25" s="125"/>
      <c r="GL25" s="125"/>
      <c r="GM25" s="125"/>
      <c r="GN25" s="125"/>
      <c r="GO25" s="125"/>
      <c r="GP25" s="125"/>
      <c r="GQ25" s="125"/>
      <c r="GR25" s="125"/>
      <c r="GS25" s="125"/>
      <c r="GT25" s="125"/>
      <c r="GU25" s="125"/>
      <c r="GV25" s="125"/>
      <c r="GW25" s="125"/>
      <c r="GX25" s="125"/>
      <c r="GY25" s="125"/>
      <c r="GZ25" s="125"/>
      <c r="HA25" s="125"/>
      <c r="HB25" s="125"/>
      <c r="HC25" s="125"/>
      <c r="HD25" s="125"/>
      <c r="HE25" s="125"/>
      <c r="HF25" s="125"/>
      <c r="HG25" s="125"/>
      <c r="HH25" s="125"/>
      <c r="HI25" s="125"/>
      <c r="HJ25" s="125"/>
      <c r="HK25" s="125"/>
    </row>
    <row r="26" spans="1:219" s="127" customFormat="1" x14ac:dyDescent="0.25">
      <c r="A26" s="125"/>
      <c r="B26" s="128" t="s">
        <v>138</v>
      </c>
      <c r="C26" s="129"/>
      <c r="D26" s="129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125"/>
      <c r="CY26" s="125"/>
      <c r="CZ26" s="125"/>
      <c r="DA26" s="125"/>
      <c r="DB26" s="125"/>
      <c r="DC26" s="125"/>
      <c r="DD26" s="125"/>
      <c r="DE26" s="125"/>
      <c r="DF26" s="125"/>
      <c r="DG26" s="125"/>
      <c r="DH26" s="125"/>
      <c r="DI26" s="125"/>
      <c r="DJ26" s="125"/>
      <c r="DK26" s="125"/>
      <c r="DL26" s="125"/>
      <c r="DM26" s="125"/>
      <c r="DN26" s="125"/>
      <c r="DO26" s="125"/>
      <c r="DP26" s="125"/>
      <c r="DQ26" s="125"/>
      <c r="DR26" s="125"/>
      <c r="DS26" s="125"/>
      <c r="DT26" s="125"/>
      <c r="DU26" s="125"/>
      <c r="DV26" s="125"/>
      <c r="DW26" s="125"/>
      <c r="DX26" s="125"/>
      <c r="DY26" s="125"/>
      <c r="DZ26" s="125"/>
      <c r="EA26" s="125"/>
      <c r="EB26" s="125"/>
      <c r="EC26" s="125"/>
      <c r="ED26" s="125"/>
      <c r="EE26" s="125"/>
      <c r="EF26" s="125"/>
      <c r="EG26" s="125"/>
      <c r="EH26" s="125"/>
      <c r="EI26" s="125"/>
      <c r="EJ26" s="125"/>
      <c r="EK26" s="125"/>
      <c r="EL26" s="125"/>
      <c r="EM26" s="125"/>
      <c r="EN26" s="125"/>
      <c r="EO26" s="125"/>
      <c r="EP26" s="125"/>
      <c r="EQ26" s="125"/>
      <c r="ER26" s="125"/>
      <c r="ES26" s="125"/>
      <c r="ET26" s="125"/>
      <c r="EU26" s="125"/>
      <c r="EV26" s="125"/>
      <c r="EW26" s="125"/>
      <c r="EX26" s="125"/>
      <c r="EY26" s="125"/>
      <c r="EZ26" s="125"/>
      <c r="FA26" s="125"/>
      <c r="FB26" s="125"/>
      <c r="FC26" s="125"/>
      <c r="FD26" s="125"/>
      <c r="FE26" s="125"/>
      <c r="FF26" s="125"/>
      <c r="FG26" s="125"/>
      <c r="FH26" s="125"/>
      <c r="FI26" s="125"/>
      <c r="FJ26" s="125"/>
      <c r="FK26" s="125"/>
      <c r="FL26" s="125"/>
      <c r="FM26" s="125"/>
      <c r="FN26" s="125"/>
      <c r="FO26" s="125"/>
      <c r="FP26" s="125"/>
      <c r="FQ26" s="125"/>
      <c r="FR26" s="125"/>
      <c r="FS26" s="125"/>
      <c r="FT26" s="125"/>
      <c r="FU26" s="125"/>
      <c r="FV26" s="125"/>
      <c r="FW26" s="125"/>
      <c r="FX26" s="125"/>
      <c r="FY26" s="125"/>
      <c r="FZ26" s="125"/>
      <c r="GA26" s="125"/>
      <c r="GB26" s="125"/>
      <c r="GC26" s="125"/>
      <c r="GD26" s="125"/>
      <c r="GE26" s="125"/>
      <c r="GF26" s="125"/>
      <c r="GG26" s="125"/>
      <c r="GH26" s="125"/>
      <c r="GI26" s="125"/>
      <c r="GJ26" s="125"/>
      <c r="GK26" s="125"/>
      <c r="GL26" s="125"/>
      <c r="GM26" s="125"/>
      <c r="GN26" s="125"/>
      <c r="GO26" s="125"/>
      <c r="GP26" s="125"/>
      <c r="GQ26" s="125"/>
      <c r="GR26" s="125"/>
      <c r="GS26" s="125"/>
      <c r="GT26" s="125"/>
      <c r="GU26" s="125"/>
      <c r="GV26" s="125"/>
      <c r="GW26" s="125"/>
      <c r="GX26" s="125"/>
      <c r="GY26" s="125"/>
      <c r="GZ26" s="125"/>
      <c r="HA26" s="125"/>
      <c r="HB26" s="125"/>
      <c r="HC26" s="125"/>
      <c r="HD26" s="125"/>
      <c r="HE26" s="125"/>
      <c r="HF26" s="125"/>
      <c r="HG26" s="125"/>
      <c r="HH26" s="125"/>
      <c r="HI26" s="125"/>
      <c r="HJ26" s="125"/>
      <c r="HK26" s="125"/>
    </row>
    <row r="27" spans="1:219" s="127" customFormat="1" x14ac:dyDescent="0.25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125"/>
      <c r="CQ27" s="125"/>
      <c r="CR27" s="125"/>
      <c r="CS27" s="125"/>
      <c r="CT27" s="125"/>
      <c r="CU27" s="125"/>
      <c r="CV27" s="125"/>
      <c r="CW27" s="125"/>
      <c r="CX27" s="125"/>
      <c r="CY27" s="125"/>
      <c r="CZ27" s="125"/>
      <c r="DA27" s="125"/>
      <c r="DB27" s="125"/>
      <c r="DC27" s="125"/>
      <c r="DD27" s="125"/>
      <c r="DE27" s="125"/>
      <c r="DF27" s="125"/>
      <c r="DG27" s="125"/>
      <c r="DH27" s="125"/>
      <c r="DI27" s="125"/>
      <c r="DJ27" s="125"/>
      <c r="DK27" s="125"/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/>
      <c r="EJ27" s="125"/>
      <c r="EK27" s="125"/>
      <c r="EL27" s="125"/>
      <c r="EM27" s="125"/>
      <c r="EN27" s="125"/>
      <c r="EO27" s="125"/>
      <c r="EP27" s="125"/>
      <c r="EQ27" s="125"/>
      <c r="ER27" s="125"/>
      <c r="ES27" s="125"/>
      <c r="ET27" s="125"/>
      <c r="EU27" s="125"/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</row>
    <row r="28" spans="1:219" s="127" customFormat="1" x14ac:dyDescent="0.25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  <c r="CY28" s="125"/>
      <c r="CZ28" s="125"/>
      <c r="DA28" s="125"/>
      <c r="DB28" s="125"/>
      <c r="DC28" s="125"/>
      <c r="DD28" s="125"/>
      <c r="DE28" s="125"/>
      <c r="DF28" s="125"/>
      <c r="DG28" s="125"/>
      <c r="DH28" s="125"/>
      <c r="DI28" s="125"/>
      <c r="DJ28" s="125"/>
      <c r="DK28" s="125"/>
      <c r="DL28" s="125"/>
      <c r="DM28" s="125"/>
      <c r="DN28" s="125"/>
      <c r="DO28" s="125"/>
      <c r="DP28" s="125"/>
      <c r="DQ28" s="125"/>
      <c r="DR28" s="125"/>
      <c r="DS28" s="125"/>
      <c r="DT28" s="125"/>
      <c r="DU28" s="125"/>
      <c r="DV28" s="125"/>
      <c r="DW28" s="125"/>
      <c r="DX28" s="125"/>
      <c r="DY28" s="125"/>
      <c r="DZ28" s="125"/>
      <c r="EA28" s="125"/>
      <c r="EB28" s="125"/>
      <c r="EC28" s="125"/>
      <c r="ED28" s="125"/>
      <c r="EE28" s="125"/>
      <c r="EF28" s="125"/>
      <c r="EG28" s="125"/>
      <c r="EH28" s="125"/>
      <c r="EI28" s="125"/>
      <c r="EJ28" s="125"/>
      <c r="EK28" s="125"/>
      <c r="EL28" s="125"/>
      <c r="EM28" s="125"/>
      <c r="EN28" s="125"/>
      <c r="EO28" s="125"/>
      <c r="EP28" s="125"/>
      <c r="EQ28" s="125"/>
      <c r="ER28" s="125"/>
      <c r="ES28" s="125"/>
      <c r="ET28" s="125"/>
      <c r="EU28" s="125"/>
      <c r="EV28" s="125"/>
      <c r="EW28" s="125"/>
      <c r="EX28" s="125"/>
      <c r="EY28" s="125"/>
      <c r="EZ28" s="125"/>
      <c r="FA28" s="125"/>
      <c r="FB28" s="125"/>
      <c r="FC28" s="125"/>
      <c r="FD28" s="125"/>
      <c r="FE28" s="125"/>
      <c r="FF28" s="125"/>
      <c r="FG28" s="125"/>
      <c r="FH28" s="125"/>
      <c r="FI28" s="125"/>
      <c r="FJ28" s="125"/>
      <c r="FK28" s="125"/>
      <c r="FL28" s="125"/>
      <c r="FM28" s="125"/>
      <c r="FN28" s="125"/>
      <c r="FO28" s="125"/>
      <c r="FP28" s="125"/>
      <c r="FQ28" s="125"/>
      <c r="FR28" s="125"/>
      <c r="FS28" s="125"/>
      <c r="FT28" s="125"/>
      <c r="FU28" s="125"/>
      <c r="FV28" s="125"/>
      <c r="FW28" s="125"/>
      <c r="FX28" s="125"/>
      <c r="FY28" s="125"/>
      <c r="FZ28" s="125"/>
      <c r="GA28" s="125"/>
      <c r="GB28" s="125"/>
      <c r="GC28" s="125"/>
      <c r="GD28" s="125"/>
      <c r="GE28" s="125"/>
      <c r="GF28" s="125"/>
      <c r="GG28" s="125"/>
      <c r="GH28" s="125"/>
      <c r="GI28" s="125"/>
      <c r="GJ28" s="125"/>
      <c r="GK28" s="125"/>
      <c r="GL28" s="125"/>
      <c r="GM28" s="125"/>
      <c r="GN28" s="125"/>
      <c r="GO28" s="125"/>
      <c r="GP28" s="125"/>
      <c r="GQ28" s="125"/>
      <c r="GR28" s="125"/>
      <c r="GS28" s="125"/>
      <c r="GT28" s="125"/>
      <c r="GU28" s="125"/>
      <c r="GV28" s="125"/>
      <c r="GW28" s="125"/>
      <c r="GX28" s="125"/>
      <c r="GY28" s="125"/>
      <c r="GZ28" s="125"/>
      <c r="HA28" s="125"/>
      <c r="HB28" s="125"/>
      <c r="HC28" s="125"/>
      <c r="HD28" s="125"/>
      <c r="HE28" s="125"/>
      <c r="HF28" s="125"/>
      <c r="HG28" s="125"/>
      <c r="HH28" s="125"/>
      <c r="HI28" s="125"/>
      <c r="HJ28" s="125"/>
      <c r="HK28" s="125"/>
    </row>
  </sheetData>
  <mergeCells count="27">
    <mergeCell ref="A19:K19"/>
    <mergeCell ref="I2:I3"/>
    <mergeCell ref="J2:J3"/>
    <mergeCell ref="K2:K3"/>
    <mergeCell ref="L1:S1"/>
    <mergeCell ref="I1:K1"/>
    <mergeCell ref="A1:A3"/>
    <mergeCell ref="B1:B3"/>
    <mergeCell ref="C1:C3"/>
    <mergeCell ref="G6:G10"/>
    <mergeCell ref="H6:H10"/>
    <mergeCell ref="G1:G3"/>
    <mergeCell ref="H1:H3"/>
    <mergeCell ref="G11:G13"/>
    <mergeCell ref="H11:H13"/>
    <mergeCell ref="G14:G15"/>
    <mergeCell ref="T1:AA1"/>
    <mergeCell ref="L2:O2"/>
    <mergeCell ref="P2:S2"/>
    <mergeCell ref="T2:W2"/>
    <mergeCell ref="X2:AA2"/>
    <mergeCell ref="D1:D3"/>
    <mergeCell ref="E1:E3"/>
    <mergeCell ref="F1:F3"/>
    <mergeCell ref="H14:H15"/>
    <mergeCell ref="G16:G18"/>
    <mergeCell ref="H16:H18"/>
  </mergeCells>
  <dataValidations count="2">
    <dataValidation type="list" allowBlank="1" showInputMessage="1" showErrorMessage="1" sqref="M21:M22 Q21:Q22 Y6:Y18 Q6:Q18 U6:U18 M6:M18">
      <formula1>modalité2</formula1>
    </dataValidation>
    <dataValidation type="list" allowBlank="1" showInputMessage="1" showErrorMessage="1" sqref="N21:N22 R21:R22 Z6:Z18 V6:V18 R6:R18 N6:N18">
      <formula1>nat</formula1>
    </dataValidation>
  </dataValidations>
  <pageMargins left="0" right="0" top="0.59055118110236227" bottom="0" header="0.11811023622047245" footer="0.31496062992125984"/>
  <pageSetup paperSize="8" scale="56" orientation="landscape" r:id="rId1"/>
  <headerFooter>
    <oddHeader>&amp;CLP Intervention Sociale : Accompagnement de public spécifique - Gestion de la Protection Sociale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33"/>
  <sheetViews>
    <sheetView topLeftCell="I1" workbookViewId="0">
      <selection activeCell="H31" sqref="H31"/>
    </sheetView>
  </sheetViews>
  <sheetFormatPr baseColWidth="10" defaultColWidth="11.5703125" defaultRowHeight="15" x14ac:dyDescent="0.25"/>
  <cols>
    <col min="1" max="1" width="11.5703125" style="1" customWidth="1"/>
    <col min="2" max="2" width="49.28515625" style="1" customWidth="1"/>
    <col min="3" max="3" width="11.5703125" style="1" customWidth="1"/>
    <col min="4" max="4" width="8.5703125" style="1" customWidth="1"/>
    <col min="5" max="5" width="8.140625" style="1" customWidth="1"/>
    <col min="6" max="6" width="15" style="1" customWidth="1"/>
    <col min="7" max="9" width="11.5703125" style="1" customWidth="1"/>
    <col min="10" max="11" width="12.85546875" style="1" customWidth="1"/>
    <col min="12" max="12" width="11.5703125" style="40" customWidth="1"/>
    <col min="13" max="13" width="11.5703125" style="41" customWidth="1"/>
    <col min="14" max="14" width="12.85546875" style="42" customWidth="1"/>
    <col min="15" max="23" width="11.5703125" style="42" customWidth="1"/>
    <col min="24" max="231" width="11.5703125" style="1" customWidth="1"/>
    <col min="232" max="16384" width="11.5703125" style="2"/>
  </cols>
  <sheetData>
    <row r="1" spans="1:23" ht="51" customHeight="1" x14ac:dyDescent="0.25">
      <c r="A1" s="159" t="s">
        <v>0</v>
      </c>
      <c r="B1" s="159" t="s">
        <v>1</v>
      </c>
      <c r="C1" s="159" t="s">
        <v>2</v>
      </c>
      <c r="D1" s="159" t="s">
        <v>3</v>
      </c>
      <c r="E1" s="159" t="s">
        <v>4</v>
      </c>
      <c r="F1" s="159" t="s">
        <v>5</v>
      </c>
      <c r="G1" s="159" t="s">
        <v>6</v>
      </c>
      <c r="H1" s="167" t="s">
        <v>7</v>
      </c>
      <c r="I1" s="168"/>
      <c r="J1" s="168"/>
      <c r="K1" s="169"/>
      <c r="L1" s="157" t="s">
        <v>8</v>
      </c>
      <c r="M1" s="158"/>
      <c r="N1" s="158"/>
      <c r="O1" s="158"/>
      <c r="P1" s="157" t="s">
        <v>9</v>
      </c>
      <c r="Q1" s="158"/>
      <c r="R1" s="158"/>
      <c r="S1" s="158"/>
      <c r="T1" s="157" t="s">
        <v>10</v>
      </c>
      <c r="U1" s="158"/>
      <c r="V1" s="158"/>
      <c r="W1" s="158"/>
    </row>
    <row r="2" spans="1:23" ht="51" customHeight="1" x14ac:dyDescent="0.25">
      <c r="A2" s="166"/>
      <c r="B2" s="166"/>
      <c r="C2" s="166"/>
      <c r="D2" s="166"/>
      <c r="E2" s="166"/>
      <c r="F2" s="166"/>
      <c r="G2" s="166"/>
      <c r="H2" s="159" t="s">
        <v>11</v>
      </c>
      <c r="I2" s="159" t="s">
        <v>12</v>
      </c>
      <c r="J2" s="161" t="s">
        <v>13</v>
      </c>
      <c r="K2" s="163" t="s">
        <v>14</v>
      </c>
      <c r="L2" s="171" t="s">
        <v>15</v>
      </c>
      <c r="M2" s="171" t="s">
        <v>16</v>
      </c>
      <c r="N2" s="165" t="s">
        <v>17</v>
      </c>
      <c r="O2" s="165" t="s">
        <v>18</v>
      </c>
      <c r="P2" s="165" t="s">
        <v>15</v>
      </c>
      <c r="Q2" s="165" t="s">
        <v>16</v>
      </c>
      <c r="R2" s="165" t="s">
        <v>17</v>
      </c>
      <c r="S2" s="165" t="s">
        <v>18</v>
      </c>
      <c r="T2" s="165" t="s">
        <v>15</v>
      </c>
      <c r="U2" s="165" t="s">
        <v>16</v>
      </c>
      <c r="V2" s="165" t="s">
        <v>17</v>
      </c>
      <c r="W2" s="165" t="s">
        <v>18</v>
      </c>
    </row>
    <row r="3" spans="1:23" ht="34.5" customHeight="1" x14ac:dyDescent="0.25">
      <c r="A3" s="160"/>
      <c r="B3" s="160"/>
      <c r="C3" s="160"/>
      <c r="D3" s="160"/>
      <c r="E3" s="160"/>
      <c r="F3" s="160"/>
      <c r="G3" s="160"/>
      <c r="H3" s="160"/>
      <c r="I3" s="160"/>
      <c r="J3" s="162"/>
      <c r="K3" s="164"/>
      <c r="L3" s="172"/>
      <c r="M3" s="172"/>
      <c r="N3" s="165"/>
      <c r="O3" s="165"/>
      <c r="P3" s="170"/>
      <c r="Q3" s="170"/>
      <c r="R3" s="165"/>
      <c r="S3" s="165"/>
      <c r="T3" s="170"/>
      <c r="U3" s="170"/>
      <c r="V3" s="165"/>
      <c r="W3" s="165"/>
    </row>
    <row r="4" spans="1:23" ht="17.100000000000001" customHeight="1" x14ac:dyDescent="0.2">
      <c r="A4" s="3"/>
      <c r="B4" s="4" t="s">
        <v>19</v>
      </c>
      <c r="C4" s="4" t="s">
        <v>20</v>
      </c>
      <c r="D4" s="5"/>
      <c r="E4" s="5"/>
      <c r="F4" s="6" t="s">
        <v>20</v>
      </c>
      <c r="G4" s="7"/>
      <c r="H4" s="5"/>
      <c r="I4" s="5"/>
      <c r="J4" s="8"/>
      <c r="K4" s="9"/>
      <c r="L4" s="10"/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6.5" customHeight="1" x14ac:dyDescent="0.2">
      <c r="A5" s="3"/>
      <c r="B5" s="13"/>
      <c r="C5" s="3"/>
      <c r="D5" s="5"/>
      <c r="E5" s="5"/>
      <c r="F5" s="5"/>
      <c r="G5" s="14"/>
      <c r="H5" s="5"/>
      <c r="I5" s="5"/>
      <c r="J5" s="8"/>
      <c r="K5" s="9"/>
      <c r="L5" s="15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23.25" customHeight="1" x14ac:dyDescent="0.25">
      <c r="A6" s="16">
        <v>1</v>
      </c>
      <c r="B6" s="74" t="str">
        <f>'MCC_maquettes2022-2023'!B6</f>
        <v>UE 1.1 Droit administratif</v>
      </c>
      <c r="C6" s="74" t="str">
        <f>'MCC_maquettes2022-2023'!C6</f>
        <v>BPD5PS11</v>
      </c>
      <c r="D6" s="156" t="s">
        <v>38</v>
      </c>
      <c r="E6" s="156" t="s">
        <v>38</v>
      </c>
      <c r="F6" s="76" t="s">
        <v>40</v>
      </c>
      <c r="G6" s="77">
        <v>28</v>
      </c>
      <c r="H6" s="78">
        <f>SUM('MCC_maquettes2022-2023'!I6)</f>
        <v>6</v>
      </c>
      <c r="I6" s="78">
        <f>SUM('MCC_maquettes2022-2023'!J6)</f>
        <v>12</v>
      </c>
      <c r="J6" s="31">
        <f>SUM('MCC_maquettes2022-2023'!K6)</f>
        <v>0</v>
      </c>
      <c r="K6" s="109">
        <f>O6+S6+W6</f>
        <v>21</v>
      </c>
      <c r="L6" s="18">
        <v>1.5</v>
      </c>
      <c r="M6" s="19">
        <v>1</v>
      </c>
      <c r="N6" s="78">
        <v>6</v>
      </c>
      <c r="O6" s="19">
        <f>N6*L6</f>
        <v>9</v>
      </c>
      <c r="P6" s="19">
        <v>1</v>
      </c>
      <c r="Q6" s="19">
        <v>1</v>
      </c>
      <c r="R6" s="78">
        <v>12</v>
      </c>
      <c r="S6" s="19">
        <f>Q6*R6</f>
        <v>12</v>
      </c>
      <c r="T6" s="44"/>
      <c r="U6" s="20"/>
      <c r="V6" s="20"/>
      <c r="W6" s="45"/>
    </row>
    <row r="7" spans="1:23" ht="23.25" customHeight="1" x14ac:dyDescent="0.25">
      <c r="A7" s="16"/>
      <c r="B7" s="74" t="str">
        <f>'MCC_maquettes2022-2023'!B7</f>
        <v>UE 1.2 Droit européen</v>
      </c>
      <c r="C7" s="74" t="str">
        <f>'MCC_maquettes2022-2023'!C7</f>
        <v>BPD5PS12</v>
      </c>
      <c r="D7" s="134"/>
      <c r="E7" s="134"/>
      <c r="F7" s="76" t="s">
        <v>40</v>
      </c>
      <c r="G7" s="77">
        <v>28</v>
      </c>
      <c r="H7" s="78">
        <f>SUM('MCC_maquettes2022-2023'!I7)</f>
        <v>3</v>
      </c>
      <c r="I7" s="78">
        <f>SUM('MCC_maquettes2022-2023'!J7)</f>
        <v>6</v>
      </c>
      <c r="J7" s="31">
        <f>SUM('MCC_maquettes2022-2023'!K7)</f>
        <v>0</v>
      </c>
      <c r="K7" s="109">
        <f t="shared" ref="K7:K18" si="0">O7+S7+W7</f>
        <v>10.5</v>
      </c>
      <c r="L7" s="18">
        <v>1.5</v>
      </c>
      <c r="M7" s="19">
        <v>1</v>
      </c>
      <c r="N7" s="78">
        <v>3</v>
      </c>
      <c r="O7" s="19">
        <f t="shared" ref="O7:O28" si="1">N7*L7</f>
        <v>4.5</v>
      </c>
      <c r="P7" s="19">
        <v>1</v>
      </c>
      <c r="Q7" s="19">
        <v>1</v>
      </c>
      <c r="R7" s="78">
        <v>6</v>
      </c>
      <c r="S7" s="19">
        <f t="shared" ref="S7:S18" si="2">Q7*R7</f>
        <v>6</v>
      </c>
      <c r="T7" s="44"/>
      <c r="U7" s="20"/>
      <c r="V7" s="20"/>
      <c r="W7" s="45"/>
    </row>
    <row r="8" spans="1:23" ht="23.25" customHeight="1" x14ac:dyDescent="0.25">
      <c r="A8" s="16"/>
      <c r="B8" s="74" t="str">
        <f>'MCC_maquettes2022-2023'!B8</f>
        <v>UE 1.3 Droit civil mutualisé</v>
      </c>
      <c r="C8" s="74" t="str">
        <f>'MCC_maquettes2022-2023'!C9</f>
        <v>BPD5PS13</v>
      </c>
      <c r="D8" s="134"/>
      <c r="E8" s="134"/>
      <c r="F8" s="76" t="s">
        <v>40</v>
      </c>
      <c r="G8" s="77">
        <v>28</v>
      </c>
      <c r="H8" s="78">
        <f>'MCC_maquettes2022-2023'!I8</f>
        <v>18</v>
      </c>
      <c r="I8" s="78">
        <f>'MCC_maquettes2022-2023'!J8</f>
        <v>0</v>
      </c>
      <c r="J8" s="31">
        <f>SUM('MCC_maquettes2022-2023'!K9)</f>
        <v>0</v>
      </c>
      <c r="K8" s="109">
        <v>14.26</v>
      </c>
      <c r="L8" s="18">
        <v>1.5</v>
      </c>
      <c r="M8" s="19">
        <v>1</v>
      </c>
      <c r="N8" s="78">
        <v>18</v>
      </c>
      <c r="O8" s="19">
        <f t="shared" si="1"/>
        <v>27</v>
      </c>
      <c r="P8" s="19">
        <v>1</v>
      </c>
      <c r="Q8" s="19">
        <v>1</v>
      </c>
      <c r="R8" s="78">
        <v>0</v>
      </c>
      <c r="S8" s="19">
        <f t="shared" si="2"/>
        <v>0</v>
      </c>
      <c r="T8" s="44"/>
      <c r="U8" s="20"/>
      <c r="V8" s="20"/>
      <c r="W8" s="45"/>
    </row>
    <row r="9" spans="1:23" ht="23.25" customHeight="1" x14ac:dyDescent="0.25">
      <c r="A9" s="16"/>
      <c r="B9" s="74" t="str">
        <f>+'MCC_maquettes2022-2023'!B9</f>
        <v>UE 1.3 Droit civil</v>
      </c>
      <c r="C9" s="74" t="str">
        <f>'MCC_maquettes2022-2023'!C10</f>
        <v>BPD5PS14</v>
      </c>
      <c r="D9" s="133"/>
      <c r="E9" s="133"/>
      <c r="F9" s="76" t="s">
        <v>40</v>
      </c>
      <c r="G9" s="77">
        <v>28</v>
      </c>
      <c r="H9" s="78">
        <f>'MCC_maquettes2022-2023'!I9</f>
        <v>2</v>
      </c>
      <c r="I9" s="78">
        <f>'MCC_maquettes2022-2023'!J9</f>
        <v>4</v>
      </c>
      <c r="J9" s="31">
        <f>SUM('MCC_maquettes2022-2023'!K10)</f>
        <v>0</v>
      </c>
      <c r="K9" s="109">
        <f t="shared" si="0"/>
        <v>7</v>
      </c>
      <c r="L9" s="18">
        <v>1.5</v>
      </c>
      <c r="M9" s="19">
        <v>1</v>
      </c>
      <c r="N9" s="78">
        <v>2</v>
      </c>
      <c r="O9" s="19">
        <f t="shared" si="1"/>
        <v>3</v>
      </c>
      <c r="P9" s="19">
        <v>1</v>
      </c>
      <c r="Q9" s="19">
        <v>1</v>
      </c>
      <c r="R9" s="78">
        <v>4</v>
      </c>
      <c r="S9" s="19">
        <f t="shared" si="2"/>
        <v>4</v>
      </c>
      <c r="T9" s="44"/>
      <c r="U9" s="20"/>
      <c r="V9" s="20"/>
      <c r="W9" s="45"/>
    </row>
    <row r="10" spans="1:23" ht="23.25" customHeight="1" x14ac:dyDescent="0.25">
      <c r="A10" s="16"/>
      <c r="B10" s="74" t="str">
        <f>'MCC_maquettes2022-2023'!B10</f>
        <v>UE 1.4 Droit social</v>
      </c>
      <c r="C10" s="74"/>
      <c r="D10" s="108"/>
      <c r="E10" s="108"/>
      <c r="F10" s="76"/>
      <c r="G10" s="77">
        <v>28</v>
      </c>
      <c r="H10" s="78">
        <f>'MCC_maquettes2022-2023'!I10</f>
        <v>12</v>
      </c>
      <c r="I10" s="78">
        <f>'MCC_maquettes2022-2023'!J10</f>
        <v>24</v>
      </c>
      <c r="J10" s="31">
        <f>SUM('MCC_maquettes2022-2023'!K11)</f>
        <v>0</v>
      </c>
      <c r="K10" s="109">
        <f t="shared" si="0"/>
        <v>48</v>
      </c>
      <c r="L10" s="18">
        <v>1.5</v>
      </c>
      <c r="M10" s="19">
        <v>1</v>
      </c>
      <c r="N10" s="78">
        <v>12</v>
      </c>
      <c r="O10" s="19">
        <f>I10</f>
        <v>24</v>
      </c>
      <c r="P10" s="19">
        <v>1</v>
      </c>
      <c r="Q10" s="19">
        <v>1</v>
      </c>
      <c r="R10" s="78">
        <v>24</v>
      </c>
      <c r="S10" s="19">
        <f t="shared" ref="S10" si="3">Q10*R10</f>
        <v>24</v>
      </c>
      <c r="T10" s="44"/>
      <c r="U10" s="20"/>
      <c r="V10" s="20"/>
      <c r="W10" s="45"/>
    </row>
    <row r="11" spans="1:23" ht="23.25" customHeight="1" x14ac:dyDescent="0.25">
      <c r="A11" s="16">
        <v>2</v>
      </c>
      <c r="B11" s="74" t="str">
        <f>'MCC_maquettes2022-2023'!B11</f>
        <v>UE 2.1 Histoire et sociologie de la protection sociale</v>
      </c>
      <c r="C11" s="74" t="str">
        <f>'MCC_maquettes2022-2023'!C11</f>
        <v>BPD5PS21</v>
      </c>
      <c r="D11" s="156" t="s">
        <v>38</v>
      </c>
      <c r="E11" s="156" t="s">
        <v>38</v>
      </c>
      <c r="F11" s="76" t="s">
        <v>41</v>
      </c>
      <c r="G11" s="77">
        <v>28</v>
      </c>
      <c r="H11" s="78">
        <f>'MCC_maquettes2022-2023'!I11</f>
        <v>14</v>
      </c>
      <c r="I11" s="78">
        <f>'MCC_maquettes2022-2023'!J11</f>
        <v>28</v>
      </c>
      <c r="J11" s="31">
        <f>SUM('MCC_maquettes2022-2023'!K11)</f>
        <v>0</v>
      </c>
      <c r="K11" s="109">
        <f t="shared" si="0"/>
        <v>49</v>
      </c>
      <c r="L11" s="18">
        <v>1.5</v>
      </c>
      <c r="M11" s="19">
        <v>1</v>
      </c>
      <c r="N11" s="78">
        <v>14</v>
      </c>
      <c r="O11" s="19">
        <f t="shared" si="1"/>
        <v>21</v>
      </c>
      <c r="P11" s="19">
        <v>1</v>
      </c>
      <c r="Q11" s="19">
        <v>1</v>
      </c>
      <c r="R11" s="78">
        <v>28</v>
      </c>
      <c r="S11" s="19">
        <f t="shared" si="2"/>
        <v>28</v>
      </c>
      <c r="T11" s="44"/>
      <c r="U11" s="20"/>
      <c r="V11" s="20"/>
      <c r="W11" s="45"/>
    </row>
    <row r="12" spans="1:23" ht="23.25" customHeight="1" x14ac:dyDescent="0.25">
      <c r="A12" s="16"/>
      <c r="B12" s="74" t="str">
        <f>'MCC_maquettes2022-2023'!B12</f>
        <v>UE 2.2 Organisation de la protection sociale</v>
      </c>
      <c r="C12" s="74" t="str">
        <f>'MCC_maquettes2022-2023'!C12</f>
        <v>BPD5PS22</v>
      </c>
      <c r="D12" s="134"/>
      <c r="E12" s="134"/>
      <c r="F12" s="76" t="s">
        <v>40</v>
      </c>
      <c r="G12" s="77">
        <v>28</v>
      </c>
      <c r="H12" s="78">
        <f>'MCC_maquettes2022-2023'!I12</f>
        <v>28</v>
      </c>
      <c r="I12" s="78">
        <f>'MCC_maquettes2022-2023'!J12</f>
        <v>60</v>
      </c>
      <c r="J12" s="31">
        <f>SUM('MCC_maquettes2022-2023'!K12)</f>
        <v>0</v>
      </c>
      <c r="K12" s="109">
        <f t="shared" si="0"/>
        <v>102</v>
      </c>
      <c r="L12" s="18">
        <v>1.5</v>
      </c>
      <c r="M12" s="19">
        <v>1</v>
      </c>
      <c r="N12" s="78">
        <v>28</v>
      </c>
      <c r="O12" s="19">
        <f t="shared" si="1"/>
        <v>42</v>
      </c>
      <c r="P12" s="19">
        <v>1</v>
      </c>
      <c r="Q12" s="19">
        <v>1</v>
      </c>
      <c r="R12" s="78">
        <v>60</v>
      </c>
      <c r="S12" s="19">
        <f t="shared" si="2"/>
        <v>60</v>
      </c>
      <c r="T12" s="44"/>
      <c r="U12" s="20"/>
      <c r="V12" s="20"/>
      <c r="W12" s="45"/>
    </row>
    <row r="13" spans="1:23" ht="23.25" customHeight="1" x14ac:dyDescent="0.25">
      <c r="A13" s="16"/>
      <c r="B13" s="74" t="str">
        <f>'MCC_maquettes2022-2023'!B13</f>
        <v>UE 2.3 Relations avec les usagers du service</v>
      </c>
      <c r="C13" s="74" t="str">
        <f>'MCC_maquettes2022-2023'!C13</f>
        <v>BPD5PS23</v>
      </c>
      <c r="D13" s="133"/>
      <c r="E13" s="133"/>
      <c r="F13" s="76" t="s">
        <v>41</v>
      </c>
      <c r="G13" s="77">
        <v>28</v>
      </c>
      <c r="H13" s="78">
        <f>'MCC_maquettes2022-2023'!I13</f>
        <v>15</v>
      </c>
      <c r="I13" s="78">
        <f>'MCC_maquettes2022-2023'!J13</f>
        <v>30</v>
      </c>
      <c r="J13" s="31">
        <f>SUM('MCC_maquettes2022-2023'!K13)</f>
        <v>0</v>
      </c>
      <c r="K13" s="109">
        <f t="shared" si="0"/>
        <v>52.5</v>
      </c>
      <c r="L13" s="18">
        <v>1.5</v>
      </c>
      <c r="M13" s="19">
        <v>1</v>
      </c>
      <c r="N13" s="78">
        <v>15</v>
      </c>
      <c r="O13" s="19">
        <f t="shared" si="1"/>
        <v>22.5</v>
      </c>
      <c r="P13" s="19">
        <v>1</v>
      </c>
      <c r="Q13" s="19">
        <v>1</v>
      </c>
      <c r="R13" s="78">
        <v>30</v>
      </c>
      <c r="S13" s="19">
        <f t="shared" si="2"/>
        <v>30</v>
      </c>
      <c r="T13" s="44"/>
      <c r="U13" s="20"/>
      <c r="V13" s="20"/>
      <c r="W13" s="45"/>
    </row>
    <row r="14" spans="1:23" ht="23.25" customHeight="1" x14ac:dyDescent="0.25">
      <c r="A14" s="16">
        <v>3</v>
      </c>
      <c r="B14" s="74" t="str">
        <f>'MCC_maquettes2022-2023'!B14</f>
        <v>UE 3.1 Fil rouge : Etude thématique</v>
      </c>
      <c r="C14" s="74" t="str">
        <f>'MCC_maquettes2022-2023'!C14</f>
        <v>BPD5PS31</v>
      </c>
      <c r="D14" s="156" t="s">
        <v>39</v>
      </c>
      <c r="E14" s="156" t="s">
        <v>39</v>
      </c>
      <c r="F14" s="76" t="s">
        <v>41</v>
      </c>
      <c r="G14" s="77">
        <v>28</v>
      </c>
      <c r="H14" s="78">
        <f>'MCC_maquettes2022-2023'!I14</f>
        <v>0</v>
      </c>
      <c r="I14" s="78">
        <f>'MCC_maquettes2022-2023'!J14</f>
        <v>30</v>
      </c>
      <c r="J14" s="31">
        <f>SUM('MCC_maquettes2022-2023'!K14)</f>
        <v>0</v>
      </c>
      <c r="K14" s="109">
        <f t="shared" si="0"/>
        <v>30</v>
      </c>
      <c r="L14" s="18">
        <v>1.5</v>
      </c>
      <c r="M14" s="19">
        <v>1</v>
      </c>
      <c r="N14" s="78">
        <v>0</v>
      </c>
      <c r="O14" s="19">
        <f t="shared" si="1"/>
        <v>0</v>
      </c>
      <c r="P14" s="19">
        <v>1</v>
      </c>
      <c r="Q14" s="19">
        <v>1</v>
      </c>
      <c r="R14" s="78">
        <v>30</v>
      </c>
      <c r="S14" s="19">
        <f t="shared" si="2"/>
        <v>30</v>
      </c>
      <c r="T14" s="44"/>
      <c r="U14" s="20"/>
      <c r="V14" s="20"/>
      <c r="W14" s="45"/>
    </row>
    <row r="15" spans="1:23" ht="23.25" customHeight="1" x14ac:dyDescent="0.25">
      <c r="A15" s="16"/>
      <c r="B15" s="74" t="str">
        <f>'MCC_maquettes2022-2023'!B15</f>
        <v>UE 3.2 Autres thèmes spécialisés</v>
      </c>
      <c r="C15" s="74" t="str">
        <f>'MCC_maquettes2022-2023'!C15</f>
        <v>BPD5PS32</v>
      </c>
      <c r="D15" s="133"/>
      <c r="E15" s="133"/>
      <c r="F15" s="76" t="s">
        <v>41</v>
      </c>
      <c r="G15" s="77">
        <v>28</v>
      </c>
      <c r="H15" s="78">
        <f>'MCC_maquettes2022-2023'!I15</f>
        <v>16</v>
      </c>
      <c r="I15" s="78">
        <f>'MCC_maquettes2022-2023'!J15</f>
        <v>32</v>
      </c>
      <c r="J15" s="31">
        <f>SUM('MCC_maquettes2022-2023'!K15)</f>
        <v>0</v>
      </c>
      <c r="K15" s="109">
        <f t="shared" si="0"/>
        <v>56</v>
      </c>
      <c r="L15" s="18">
        <v>1.5</v>
      </c>
      <c r="M15" s="19">
        <v>1</v>
      </c>
      <c r="N15" s="78">
        <v>16</v>
      </c>
      <c r="O15" s="19">
        <f t="shared" si="1"/>
        <v>24</v>
      </c>
      <c r="P15" s="19">
        <v>1</v>
      </c>
      <c r="Q15" s="19">
        <v>1</v>
      </c>
      <c r="R15" s="78">
        <v>32</v>
      </c>
      <c r="S15" s="19">
        <f t="shared" si="2"/>
        <v>32</v>
      </c>
      <c r="T15" s="44"/>
      <c r="U15" s="20"/>
      <c r="V15" s="20"/>
      <c r="W15" s="45"/>
    </row>
    <row r="16" spans="1:23" ht="23.25" customHeight="1" x14ac:dyDescent="0.25">
      <c r="A16" s="16">
        <v>4</v>
      </c>
      <c r="B16" s="74" t="str">
        <f>'MCC_maquettes2022-2023'!B16</f>
        <v>UE 4.1 Techniques d'expression et conduite de projet</v>
      </c>
      <c r="C16" s="74" t="str">
        <f>'MCC_maquettes2022-2023'!C16</f>
        <v>BPD5PS41</v>
      </c>
      <c r="D16" s="156" t="s">
        <v>39</v>
      </c>
      <c r="E16" s="156" t="s">
        <v>39</v>
      </c>
      <c r="F16" s="76" t="s">
        <v>41</v>
      </c>
      <c r="G16" s="77">
        <v>28</v>
      </c>
      <c r="H16" s="78">
        <f>'MCC_maquettes2022-2023'!I16</f>
        <v>10</v>
      </c>
      <c r="I16" s="78">
        <f>'MCC_maquettes2022-2023'!J16</f>
        <v>20</v>
      </c>
      <c r="J16" s="31">
        <f>SUM('MCC_maquettes2022-2023'!K16)</f>
        <v>0</v>
      </c>
      <c r="K16" s="109">
        <f t="shared" si="0"/>
        <v>35</v>
      </c>
      <c r="L16" s="18">
        <v>1.5</v>
      </c>
      <c r="M16" s="19">
        <v>1</v>
      </c>
      <c r="N16" s="78">
        <v>10</v>
      </c>
      <c r="O16" s="19">
        <f t="shared" si="1"/>
        <v>15</v>
      </c>
      <c r="P16" s="19">
        <v>1</v>
      </c>
      <c r="Q16" s="19">
        <v>1</v>
      </c>
      <c r="R16" s="78">
        <v>20</v>
      </c>
      <c r="S16" s="19">
        <f t="shared" si="2"/>
        <v>20</v>
      </c>
      <c r="T16" s="44"/>
      <c r="U16" s="20"/>
      <c r="V16" s="20"/>
      <c r="W16" s="45"/>
    </row>
    <row r="17" spans="1:23" ht="23.25" customHeight="1" x14ac:dyDescent="0.25">
      <c r="A17" s="16"/>
      <c r="B17" s="74" t="str">
        <f>'MCC_maquettes2022-2023'!B17</f>
        <v>UE 4.2 Anglais</v>
      </c>
      <c r="C17" s="74" t="str">
        <f>'MCC_maquettes2022-2023'!C17</f>
        <v>BPD5PS42</v>
      </c>
      <c r="D17" s="134"/>
      <c r="E17" s="134"/>
      <c r="F17" s="76" t="s">
        <v>42</v>
      </c>
      <c r="G17" s="77">
        <v>28</v>
      </c>
      <c r="H17" s="78">
        <f>'MCC_maquettes2022-2023'!I17</f>
        <v>7</v>
      </c>
      <c r="I17" s="78">
        <f>'MCC_maquettes2022-2023'!J17</f>
        <v>14</v>
      </c>
      <c r="J17" s="31">
        <f>SUM('MCC_maquettes2022-2023'!K17)</f>
        <v>0</v>
      </c>
      <c r="K17" s="109">
        <f t="shared" si="0"/>
        <v>24.5</v>
      </c>
      <c r="L17" s="18">
        <v>1.5</v>
      </c>
      <c r="M17" s="19">
        <v>1</v>
      </c>
      <c r="N17" s="78">
        <v>7</v>
      </c>
      <c r="O17" s="19">
        <f t="shared" si="1"/>
        <v>10.5</v>
      </c>
      <c r="P17" s="19">
        <v>1</v>
      </c>
      <c r="Q17" s="19">
        <v>1</v>
      </c>
      <c r="R17" s="78">
        <v>14</v>
      </c>
      <c r="S17" s="19">
        <f t="shared" si="2"/>
        <v>14</v>
      </c>
      <c r="T17" s="44"/>
      <c r="U17" s="20"/>
      <c r="V17" s="20"/>
      <c r="W17" s="45"/>
    </row>
    <row r="18" spans="1:23" ht="23.25" customHeight="1" x14ac:dyDescent="0.25">
      <c r="A18" s="16"/>
      <c r="B18" s="74" t="str">
        <f>'MCC_maquettes2022-2023'!B18</f>
        <v>UE 4.3 Informatique</v>
      </c>
      <c r="C18" s="74" t="str">
        <f>'MCC_maquettes2022-2023'!C18</f>
        <v>BPD5PS43</v>
      </c>
      <c r="D18" s="133"/>
      <c r="E18" s="133"/>
      <c r="F18" s="76" t="s">
        <v>43</v>
      </c>
      <c r="G18" s="77">
        <v>28</v>
      </c>
      <c r="H18" s="78">
        <f>'MCC_maquettes2022-2023'!I18</f>
        <v>7</v>
      </c>
      <c r="I18" s="78">
        <f>'MCC_maquettes2022-2023'!J18</f>
        <v>14</v>
      </c>
      <c r="J18" s="31">
        <f>SUM('MCC_maquettes2022-2023'!K18)</f>
        <v>0</v>
      </c>
      <c r="K18" s="109">
        <f t="shared" si="0"/>
        <v>24.5</v>
      </c>
      <c r="L18" s="18">
        <v>1.5</v>
      </c>
      <c r="M18" s="19">
        <v>1</v>
      </c>
      <c r="N18" s="78">
        <v>7</v>
      </c>
      <c r="O18" s="19">
        <f t="shared" si="1"/>
        <v>10.5</v>
      </c>
      <c r="P18" s="19">
        <v>1</v>
      </c>
      <c r="Q18" s="19">
        <v>1</v>
      </c>
      <c r="R18" s="78">
        <v>14</v>
      </c>
      <c r="S18" s="19">
        <f t="shared" si="2"/>
        <v>14</v>
      </c>
      <c r="T18" s="44"/>
      <c r="U18" s="20"/>
      <c r="V18" s="20"/>
      <c r="W18" s="45"/>
    </row>
    <row r="19" spans="1:23" ht="23.25" customHeight="1" x14ac:dyDescent="0.25">
      <c r="A19" s="141" t="s">
        <v>23</v>
      </c>
      <c r="B19" s="142"/>
      <c r="C19" s="142"/>
      <c r="D19" s="142"/>
      <c r="E19" s="142"/>
      <c r="F19" s="142"/>
      <c r="G19" s="142"/>
      <c r="H19" s="142"/>
      <c r="I19" s="142"/>
      <c r="J19" s="143"/>
      <c r="K19" s="109">
        <f>SUM(K6:K18)</f>
        <v>474.26</v>
      </c>
      <c r="L19" s="18"/>
      <c r="M19" s="19"/>
      <c r="N19" s="19"/>
      <c r="O19" s="19"/>
      <c r="P19" s="19"/>
      <c r="Q19" s="19"/>
      <c r="R19" s="19"/>
      <c r="S19" s="19"/>
      <c r="T19" s="44"/>
      <c r="U19" s="20"/>
      <c r="V19" s="20"/>
      <c r="W19" s="45"/>
    </row>
    <row r="20" spans="1:23" ht="23.25" customHeight="1" x14ac:dyDescent="0.25">
      <c r="A20" s="21"/>
      <c r="B20" s="50" t="s">
        <v>21</v>
      </c>
      <c r="C20" s="5"/>
      <c r="D20" s="5"/>
      <c r="E20" s="5"/>
      <c r="F20" s="5"/>
      <c r="G20" s="22"/>
      <c r="H20" s="5"/>
      <c r="I20" s="5"/>
      <c r="J20" s="8"/>
      <c r="K20" s="9"/>
      <c r="L20" s="23"/>
      <c r="M20" s="24"/>
      <c r="N20" s="24"/>
      <c r="O20" s="24"/>
      <c r="P20" s="24"/>
      <c r="Q20" s="24"/>
      <c r="R20" s="24"/>
      <c r="S20" s="24"/>
      <c r="T20" s="12"/>
      <c r="U20" s="12"/>
      <c r="V20" s="12"/>
      <c r="W20" s="12"/>
    </row>
    <row r="21" spans="1:23" ht="23.25" customHeight="1" x14ac:dyDescent="0.25">
      <c r="A21" s="80">
        <v>5</v>
      </c>
      <c r="B21" s="74" t="str">
        <f>'MCC_maquettes2022-2023'!B21</f>
        <v>UE 5.0 Projet tutoré</v>
      </c>
      <c r="C21" s="74" t="str">
        <f>'MCC_maquettes2022-2023'!C21</f>
        <v>BPD6PS51</v>
      </c>
      <c r="D21" s="75" t="s">
        <v>46</v>
      </c>
      <c r="E21" s="75" t="s">
        <v>46</v>
      </c>
      <c r="F21" s="30"/>
      <c r="G21" s="43">
        <v>28</v>
      </c>
      <c r="H21" s="78">
        <f>SUM('MCC_maquettes2022-2023'!I21)</f>
        <v>0</v>
      </c>
      <c r="I21" s="78">
        <v>2</v>
      </c>
      <c r="J21" s="31">
        <f>SUM('MCC_maquettes2022-2023'!K21)</f>
        <v>0</v>
      </c>
      <c r="K21" s="109">
        <f>O21+S21+W21</f>
        <v>56</v>
      </c>
      <c r="L21" s="32">
        <v>1.5</v>
      </c>
      <c r="M21" s="19">
        <v>1</v>
      </c>
      <c r="N21" s="33"/>
      <c r="O21" s="19">
        <v>0</v>
      </c>
      <c r="P21" s="19">
        <v>1</v>
      </c>
      <c r="Q21" s="78">
        <v>28</v>
      </c>
      <c r="R21" s="19">
        <v>2</v>
      </c>
      <c r="S21" s="33">
        <f>Q21*R21</f>
        <v>56</v>
      </c>
      <c r="T21" s="44"/>
      <c r="U21" s="20"/>
      <c r="V21" s="20"/>
      <c r="W21" s="45"/>
    </row>
    <row r="22" spans="1:23" ht="23.25" customHeight="1" x14ac:dyDescent="0.25">
      <c r="A22" s="80">
        <v>6</v>
      </c>
      <c r="B22" s="74" t="str">
        <f>'MCC_maquettes2022-2023'!B22</f>
        <v>UE 6.0 Stage</v>
      </c>
      <c r="C22" s="74" t="str">
        <f>'MCC_maquettes2022-2023'!C22</f>
        <v>BPD6PS61</v>
      </c>
      <c r="D22" s="75" t="s">
        <v>47</v>
      </c>
      <c r="E22" s="75" t="s">
        <v>47</v>
      </c>
      <c r="F22" s="30"/>
      <c r="G22" s="43">
        <v>28</v>
      </c>
      <c r="H22" s="78">
        <f>SUM('MCC_maquettes2022-2023'!I22)</f>
        <v>0</v>
      </c>
      <c r="I22" s="78">
        <v>2</v>
      </c>
      <c r="J22" s="31">
        <f>SUM('MCC_maquettes2022-2023'!K22)</f>
        <v>0</v>
      </c>
      <c r="K22" s="109">
        <f t="shared" ref="K22:K28" si="4">O22+S22+W22</f>
        <v>56</v>
      </c>
      <c r="L22" s="32">
        <v>1.5</v>
      </c>
      <c r="M22" s="19">
        <v>1</v>
      </c>
      <c r="N22" s="33"/>
      <c r="O22" s="19">
        <v>0</v>
      </c>
      <c r="P22" s="19">
        <v>1</v>
      </c>
      <c r="Q22" s="78">
        <v>28</v>
      </c>
      <c r="R22" s="19">
        <v>2</v>
      </c>
      <c r="S22" s="33">
        <f>Q22*R22</f>
        <v>56</v>
      </c>
      <c r="T22" s="44"/>
      <c r="U22" s="20"/>
      <c r="V22" s="20"/>
      <c r="W22" s="45"/>
    </row>
    <row r="23" spans="1:23" ht="23.25" customHeight="1" x14ac:dyDescent="0.25">
      <c r="A23" s="16"/>
      <c r="B23" s="25"/>
      <c r="C23" s="46"/>
      <c r="D23" s="30"/>
      <c r="E23" s="30"/>
      <c r="F23" s="30"/>
      <c r="G23" s="43"/>
      <c r="H23" s="28"/>
      <c r="I23" s="28"/>
      <c r="J23" s="31"/>
      <c r="K23" s="49">
        <f t="shared" si="4"/>
        <v>0</v>
      </c>
      <c r="L23" s="32">
        <v>1.5</v>
      </c>
      <c r="M23" s="19">
        <v>1</v>
      </c>
      <c r="N23" s="33"/>
      <c r="O23" s="19">
        <f t="shared" si="1"/>
        <v>0</v>
      </c>
      <c r="P23" s="33">
        <v>1</v>
      </c>
      <c r="Q23" s="33"/>
      <c r="R23" s="33"/>
      <c r="S23" s="33">
        <f t="shared" ref="S23:S28" si="5">Q23*R23</f>
        <v>0</v>
      </c>
      <c r="T23" s="44"/>
      <c r="U23" s="20"/>
      <c r="V23" s="20"/>
      <c r="W23" s="45"/>
    </row>
    <row r="24" spans="1:23" ht="23.25" customHeight="1" x14ac:dyDescent="0.25">
      <c r="A24" s="16"/>
      <c r="B24" s="25"/>
      <c r="C24" s="46"/>
      <c r="D24" s="30"/>
      <c r="E24" s="30"/>
      <c r="F24" s="30"/>
      <c r="G24" s="43"/>
      <c r="H24" s="28"/>
      <c r="I24" s="28"/>
      <c r="J24" s="31"/>
      <c r="K24" s="49">
        <f t="shared" si="4"/>
        <v>0</v>
      </c>
      <c r="L24" s="32">
        <v>1.5</v>
      </c>
      <c r="M24" s="19">
        <v>1</v>
      </c>
      <c r="N24" s="33"/>
      <c r="O24" s="19">
        <f t="shared" si="1"/>
        <v>0</v>
      </c>
      <c r="P24" s="33">
        <v>1</v>
      </c>
      <c r="Q24" s="33"/>
      <c r="R24" s="33"/>
      <c r="S24" s="33">
        <f t="shared" si="5"/>
        <v>0</v>
      </c>
      <c r="T24" s="44"/>
      <c r="U24" s="20"/>
      <c r="V24" s="20"/>
      <c r="W24" s="45"/>
    </row>
    <row r="25" spans="1:23" ht="23.25" customHeight="1" x14ac:dyDescent="0.25">
      <c r="A25" s="16"/>
      <c r="B25" s="25"/>
      <c r="C25" s="30"/>
      <c r="D25" s="30"/>
      <c r="E25" s="30"/>
      <c r="F25" s="30"/>
      <c r="G25" s="43"/>
      <c r="H25" s="28"/>
      <c r="I25" s="28"/>
      <c r="J25" s="31"/>
      <c r="K25" s="49">
        <f t="shared" si="4"/>
        <v>0</v>
      </c>
      <c r="L25" s="32">
        <v>1.5</v>
      </c>
      <c r="M25" s="19">
        <v>1</v>
      </c>
      <c r="N25" s="33"/>
      <c r="O25" s="19">
        <f t="shared" si="1"/>
        <v>0</v>
      </c>
      <c r="P25" s="33">
        <v>1</v>
      </c>
      <c r="Q25" s="33"/>
      <c r="R25" s="33"/>
      <c r="S25" s="33">
        <f t="shared" si="5"/>
        <v>0</v>
      </c>
      <c r="T25" s="44"/>
      <c r="U25" s="20"/>
      <c r="V25" s="20"/>
      <c r="W25" s="45"/>
    </row>
    <row r="26" spans="1:23" ht="23.25" customHeight="1" x14ac:dyDescent="0.25">
      <c r="A26" s="16"/>
      <c r="B26" s="25"/>
      <c r="C26" s="30"/>
      <c r="D26" s="30"/>
      <c r="E26" s="30"/>
      <c r="F26" s="30"/>
      <c r="G26" s="43"/>
      <c r="H26" s="28"/>
      <c r="I26" s="28"/>
      <c r="J26" s="31"/>
      <c r="K26" s="49">
        <f t="shared" si="4"/>
        <v>0</v>
      </c>
      <c r="L26" s="32">
        <v>1.5</v>
      </c>
      <c r="M26" s="19">
        <v>1</v>
      </c>
      <c r="N26" s="33"/>
      <c r="O26" s="19">
        <f t="shared" si="1"/>
        <v>0</v>
      </c>
      <c r="P26" s="33">
        <v>1</v>
      </c>
      <c r="Q26" s="33"/>
      <c r="R26" s="33"/>
      <c r="S26" s="33">
        <f t="shared" si="5"/>
        <v>0</v>
      </c>
      <c r="T26" s="44"/>
      <c r="U26" s="20"/>
      <c r="V26" s="20"/>
      <c r="W26" s="45"/>
    </row>
    <row r="27" spans="1:23" ht="23.25" customHeight="1" x14ac:dyDescent="0.25">
      <c r="A27" s="26"/>
      <c r="B27" s="27"/>
      <c r="C27" s="29"/>
      <c r="D27" s="28"/>
      <c r="E27" s="28"/>
      <c r="F27" s="28"/>
      <c r="G27" s="43"/>
      <c r="H27" s="28"/>
      <c r="I27" s="28"/>
      <c r="J27" s="31"/>
      <c r="K27" s="49">
        <f t="shared" si="4"/>
        <v>0</v>
      </c>
      <c r="L27" s="32">
        <v>1.5</v>
      </c>
      <c r="M27" s="19">
        <v>1</v>
      </c>
      <c r="N27" s="33"/>
      <c r="O27" s="19">
        <f t="shared" si="1"/>
        <v>0</v>
      </c>
      <c r="P27" s="33">
        <v>1</v>
      </c>
      <c r="Q27" s="33"/>
      <c r="R27" s="33"/>
      <c r="S27" s="33">
        <f t="shared" si="5"/>
        <v>0</v>
      </c>
      <c r="T27" s="44"/>
      <c r="U27" s="20"/>
      <c r="V27" s="20"/>
      <c r="W27" s="45"/>
    </row>
    <row r="28" spans="1:23" ht="23.25" customHeight="1" x14ac:dyDescent="0.25">
      <c r="A28" s="16"/>
      <c r="B28" s="17"/>
      <c r="C28" s="47"/>
      <c r="D28" s="30"/>
      <c r="E28" s="30"/>
      <c r="F28" s="30"/>
      <c r="G28" s="43"/>
      <c r="H28" s="28"/>
      <c r="I28" s="28"/>
      <c r="J28" s="31"/>
      <c r="K28" s="49">
        <f t="shared" si="4"/>
        <v>0</v>
      </c>
      <c r="L28" s="32">
        <v>1.5</v>
      </c>
      <c r="M28" s="19">
        <v>1</v>
      </c>
      <c r="N28" s="33"/>
      <c r="O28" s="19">
        <f t="shared" si="1"/>
        <v>0</v>
      </c>
      <c r="P28" s="33">
        <v>1</v>
      </c>
      <c r="Q28" s="33"/>
      <c r="R28" s="33"/>
      <c r="S28" s="33">
        <f t="shared" si="5"/>
        <v>0</v>
      </c>
      <c r="T28" s="44"/>
      <c r="U28" s="20"/>
      <c r="V28" s="20"/>
      <c r="W28" s="45"/>
    </row>
    <row r="29" spans="1:23" ht="23.25" customHeight="1" x14ac:dyDescent="0.25">
      <c r="A29" s="16"/>
      <c r="B29" s="149" t="s">
        <v>24</v>
      </c>
      <c r="C29" s="150"/>
      <c r="D29" s="150"/>
      <c r="E29" s="150"/>
      <c r="F29" s="150"/>
      <c r="G29" s="150"/>
      <c r="H29" s="150"/>
      <c r="I29" s="150"/>
      <c r="J29" s="151"/>
      <c r="K29" s="49">
        <f>SUM(K21:K28)</f>
        <v>112</v>
      </c>
      <c r="L29" s="32"/>
      <c r="M29" s="19"/>
      <c r="N29" s="33"/>
      <c r="O29" s="19"/>
      <c r="P29" s="33"/>
      <c r="Q29" s="33"/>
      <c r="R29" s="33"/>
      <c r="S29" s="33"/>
      <c r="T29" s="44"/>
      <c r="U29" s="20"/>
      <c r="V29" s="20"/>
      <c r="W29" s="45"/>
    </row>
    <row r="30" spans="1:23" ht="30.75" customHeight="1" x14ac:dyDescent="0.25">
      <c r="A30" s="34"/>
      <c r="B30" s="35"/>
      <c r="C30" s="36"/>
      <c r="D30" s="36"/>
      <c r="E30" s="48" t="s">
        <v>22</v>
      </c>
      <c r="F30" s="37"/>
      <c r="G30" s="72"/>
      <c r="H30" s="71">
        <f>SUM(H6:H28)</f>
        <v>138</v>
      </c>
      <c r="I30" s="51">
        <v>248</v>
      </c>
      <c r="J30" s="51">
        <v>0</v>
      </c>
      <c r="K30" s="70"/>
      <c r="L30" s="52"/>
      <c r="M30" s="53"/>
      <c r="N30" s="53"/>
      <c r="O30" s="53"/>
      <c r="P30" s="53"/>
      <c r="Q30" s="53"/>
      <c r="R30" s="53"/>
      <c r="S30" s="53"/>
      <c r="T30" s="54"/>
      <c r="U30" s="54"/>
      <c r="V30" s="54"/>
      <c r="W30" s="54"/>
    </row>
    <row r="31" spans="1:23" ht="30.75" customHeight="1" x14ac:dyDescent="0.25">
      <c r="A31" s="38"/>
      <c r="B31" s="152" t="s">
        <v>48</v>
      </c>
      <c r="C31" s="153"/>
      <c r="D31" s="153"/>
      <c r="E31" s="153"/>
      <c r="F31" s="153"/>
      <c r="G31" s="83" t="s">
        <v>49</v>
      </c>
      <c r="H31" s="110">
        <f>K19+K29</f>
        <v>586.26</v>
      </c>
      <c r="I31" s="65"/>
      <c r="J31" s="65"/>
      <c r="K31" s="66"/>
      <c r="L31" s="67"/>
      <c r="M31" s="68"/>
      <c r="N31" s="68"/>
      <c r="O31" s="68"/>
      <c r="P31" s="68"/>
      <c r="Q31" s="68"/>
      <c r="R31" s="68"/>
      <c r="S31" s="68"/>
      <c r="T31" s="69"/>
      <c r="U31" s="69"/>
      <c r="V31" s="69"/>
      <c r="W31" s="69"/>
    </row>
    <row r="32" spans="1:23" ht="30.75" customHeight="1" x14ac:dyDescent="0.25">
      <c r="A32" s="39"/>
      <c r="B32" s="154"/>
      <c r="C32" s="155"/>
      <c r="D32" s="155"/>
      <c r="E32" s="155"/>
      <c r="F32" s="155"/>
      <c r="G32" s="73" t="s">
        <v>25</v>
      </c>
      <c r="H32" s="82">
        <f>H31/G7</f>
        <v>20.937857142857144</v>
      </c>
      <c r="I32" s="63"/>
      <c r="J32" s="63"/>
      <c r="K32" s="59"/>
      <c r="L32" s="60"/>
      <c r="M32" s="61"/>
      <c r="N32" s="61"/>
      <c r="O32" s="61"/>
      <c r="P32" s="61"/>
      <c r="Q32" s="61"/>
      <c r="R32" s="61"/>
      <c r="S32" s="61"/>
      <c r="T32" s="62"/>
      <c r="U32" s="62"/>
      <c r="V32" s="62"/>
      <c r="W32" s="62"/>
    </row>
    <row r="33" spans="9:23" x14ac:dyDescent="0.2">
      <c r="I33" s="55"/>
      <c r="J33" s="55"/>
      <c r="K33" s="59"/>
      <c r="L33" s="56"/>
      <c r="M33" s="57"/>
      <c r="N33" s="58"/>
      <c r="O33" s="58"/>
      <c r="P33" s="58"/>
      <c r="Q33" s="58"/>
      <c r="R33" s="58"/>
      <c r="S33" s="58"/>
      <c r="T33" s="58"/>
      <c r="U33" s="58"/>
      <c r="V33" s="58"/>
      <c r="W33" s="58"/>
    </row>
  </sheetData>
  <mergeCells count="38">
    <mergeCell ref="A1:A3"/>
    <mergeCell ref="B1:B3"/>
    <mergeCell ref="C1:C3"/>
    <mergeCell ref="D1:D3"/>
    <mergeCell ref="E1:E3"/>
    <mergeCell ref="F1:F3"/>
    <mergeCell ref="H1:K1"/>
    <mergeCell ref="D6:D9"/>
    <mergeCell ref="U2:U3"/>
    <mergeCell ref="V2:V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G1:G3"/>
    <mergeCell ref="L1:O1"/>
    <mergeCell ref="P1:S1"/>
    <mergeCell ref="T1:W1"/>
    <mergeCell ref="H2:H3"/>
    <mergeCell ref="I2:I3"/>
    <mergeCell ref="J2:J3"/>
    <mergeCell ref="K2:K3"/>
    <mergeCell ref="W2:W3"/>
    <mergeCell ref="A19:J19"/>
    <mergeCell ref="B29:J29"/>
    <mergeCell ref="B31:F32"/>
    <mergeCell ref="E6:E9"/>
    <mergeCell ref="D11:D13"/>
    <mergeCell ref="E11:E13"/>
    <mergeCell ref="D16:D18"/>
    <mergeCell ref="E16:E18"/>
    <mergeCell ref="D14:D15"/>
    <mergeCell ref="E14:E15"/>
  </mergeCells>
  <dataValidations count="1">
    <dataValidation type="list" allowBlank="1" showInputMessage="1" showErrorMessage="1" sqref="F6:F18">
      <formula1>sections_CNU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2" sqref="B2:B7"/>
    </sheetView>
  </sheetViews>
  <sheetFormatPr baseColWidth="10" defaultRowHeight="15" x14ac:dyDescent="0.25"/>
  <cols>
    <col min="2" max="2" width="16.85546875" customWidth="1"/>
  </cols>
  <sheetData>
    <row r="1" spans="1:3" x14ac:dyDescent="0.25">
      <c r="A1" t="s">
        <v>60</v>
      </c>
      <c r="B1" t="s">
        <v>61</v>
      </c>
      <c r="C1" t="s">
        <v>62</v>
      </c>
    </row>
    <row r="2" spans="1:3" x14ac:dyDescent="0.25">
      <c r="A2" t="s">
        <v>63</v>
      </c>
      <c r="B2" t="s">
        <v>64</v>
      </c>
      <c r="C2" t="s">
        <v>65</v>
      </c>
    </row>
    <row r="3" spans="1:3" x14ac:dyDescent="0.25">
      <c r="A3" t="s">
        <v>66</v>
      </c>
      <c r="B3" t="s">
        <v>67</v>
      </c>
    </row>
    <row r="4" spans="1:3" x14ac:dyDescent="0.25">
      <c r="A4" t="s">
        <v>68</v>
      </c>
      <c r="B4" t="s">
        <v>69</v>
      </c>
    </row>
    <row r="5" spans="1:3" x14ac:dyDescent="0.25">
      <c r="B5" t="s">
        <v>70</v>
      </c>
    </row>
    <row r="6" spans="1:3" x14ac:dyDescent="0.25">
      <c r="B6" t="s">
        <v>71</v>
      </c>
    </row>
    <row r="7" spans="1:3" x14ac:dyDescent="0.25">
      <c r="B7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32"/>
  <sheetViews>
    <sheetView topLeftCell="A7" workbookViewId="0">
      <selection activeCell="M20" sqref="M20"/>
    </sheetView>
  </sheetViews>
  <sheetFormatPr baseColWidth="10" defaultColWidth="11.5703125" defaultRowHeight="15" x14ac:dyDescent="0.25"/>
  <cols>
    <col min="1" max="1" width="11.5703125" style="1" customWidth="1"/>
    <col min="2" max="2" width="49.28515625" style="1" customWidth="1"/>
    <col min="3" max="3" width="11.5703125" style="1" customWidth="1"/>
    <col min="4" max="4" width="8.5703125" style="1" customWidth="1"/>
    <col min="5" max="5" width="8.140625" style="1" customWidth="1"/>
    <col min="6" max="6" width="15" style="1" customWidth="1"/>
    <col min="7" max="9" width="11.5703125" style="1" customWidth="1"/>
    <col min="10" max="12" width="12.85546875" style="1" customWidth="1"/>
    <col min="13" max="13" width="11.5703125" style="40" customWidth="1"/>
    <col min="14" max="14" width="11.5703125" style="41" customWidth="1"/>
    <col min="15" max="24" width="11.5703125" style="124" customWidth="1"/>
    <col min="25" max="232" width="11.5703125" style="1" customWidth="1"/>
    <col min="233" max="16384" width="11.5703125" style="2"/>
  </cols>
  <sheetData>
    <row r="1" spans="1:24" x14ac:dyDescent="0.25">
      <c r="A1" s="159" t="s">
        <v>0</v>
      </c>
      <c r="B1" s="159" t="s">
        <v>1</v>
      </c>
      <c r="C1" s="159" t="s">
        <v>2</v>
      </c>
      <c r="D1" s="159" t="s">
        <v>3</v>
      </c>
      <c r="E1" s="159" t="s">
        <v>4</v>
      </c>
      <c r="F1" s="159" t="s">
        <v>5</v>
      </c>
      <c r="G1" s="159" t="s">
        <v>6</v>
      </c>
      <c r="H1" s="167" t="s">
        <v>7</v>
      </c>
      <c r="I1" s="177"/>
      <c r="J1" s="177"/>
      <c r="K1" s="177"/>
      <c r="L1" s="178"/>
      <c r="M1" s="173" t="s">
        <v>8</v>
      </c>
      <c r="N1" s="174"/>
      <c r="O1" s="174"/>
      <c r="P1" s="174"/>
      <c r="Q1" s="173" t="s">
        <v>9</v>
      </c>
      <c r="R1" s="174"/>
      <c r="S1" s="174"/>
      <c r="T1" s="174"/>
      <c r="U1" s="173" t="s">
        <v>10</v>
      </c>
      <c r="V1" s="174"/>
      <c r="W1" s="174"/>
      <c r="X1" s="174"/>
    </row>
    <row r="2" spans="1:24" x14ac:dyDescent="0.25">
      <c r="A2" s="166"/>
      <c r="B2" s="166"/>
      <c r="C2" s="166"/>
      <c r="D2" s="166"/>
      <c r="E2" s="166"/>
      <c r="F2" s="166"/>
      <c r="G2" s="166"/>
      <c r="H2" s="159" t="s">
        <v>11</v>
      </c>
      <c r="I2" s="159" t="s">
        <v>12</v>
      </c>
      <c r="J2" s="159" t="s">
        <v>112</v>
      </c>
      <c r="K2" s="161" t="s">
        <v>13</v>
      </c>
      <c r="L2" s="179" t="s">
        <v>14</v>
      </c>
      <c r="M2" s="171" t="s">
        <v>15</v>
      </c>
      <c r="N2" s="171" t="s">
        <v>16</v>
      </c>
      <c r="O2" s="175" t="s">
        <v>17</v>
      </c>
      <c r="P2" s="175" t="s">
        <v>18</v>
      </c>
      <c r="Q2" s="175" t="s">
        <v>15</v>
      </c>
      <c r="R2" s="175" t="s">
        <v>16</v>
      </c>
      <c r="S2" s="175" t="s">
        <v>17</v>
      </c>
      <c r="T2" s="175" t="s">
        <v>18</v>
      </c>
      <c r="U2" s="175" t="s">
        <v>15</v>
      </c>
      <c r="V2" s="175" t="s">
        <v>16</v>
      </c>
      <c r="W2" s="175" t="s">
        <v>17</v>
      </c>
      <c r="X2" s="175" t="s">
        <v>18</v>
      </c>
    </row>
    <row r="3" spans="1:24" x14ac:dyDescent="0.25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2"/>
      <c r="L3" s="164"/>
      <c r="M3" s="172"/>
      <c r="N3" s="172"/>
      <c r="O3" s="175"/>
      <c r="P3" s="175"/>
      <c r="Q3" s="176"/>
      <c r="R3" s="176"/>
      <c r="S3" s="175"/>
      <c r="T3" s="175"/>
      <c r="U3" s="176"/>
      <c r="V3" s="176"/>
      <c r="W3" s="175"/>
      <c r="X3" s="175"/>
    </row>
    <row r="4" spans="1:24" x14ac:dyDescent="0.2">
      <c r="A4" s="3"/>
      <c r="B4" s="4" t="s">
        <v>19</v>
      </c>
      <c r="C4" s="4" t="s">
        <v>20</v>
      </c>
      <c r="D4" s="5"/>
      <c r="E4" s="5"/>
      <c r="F4" s="6" t="s">
        <v>20</v>
      </c>
      <c r="G4" s="7"/>
      <c r="H4" s="5"/>
      <c r="I4" s="5"/>
      <c r="J4" s="5"/>
      <c r="K4" s="8"/>
      <c r="L4" s="9"/>
      <c r="M4" s="10"/>
      <c r="N4" s="11"/>
      <c r="O4" s="111"/>
      <c r="P4" s="111"/>
      <c r="Q4" s="111"/>
      <c r="R4" s="111"/>
      <c r="S4" s="111"/>
      <c r="T4" s="111"/>
      <c r="U4" s="111"/>
      <c r="V4" s="111"/>
      <c r="W4" s="111"/>
      <c r="X4" s="111"/>
    </row>
    <row r="5" spans="1:24" x14ac:dyDescent="0.2">
      <c r="A5" s="3"/>
      <c r="B5" s="13"/>
      <c r="C5" s="3"/>
      <c r="D5" s="5"/>
      <c r="E5" s="5"/>
      <c r="F5" s="5"/>
      <c r="G5" s="14"/>
      <c r="H5" s="5"/>
      <c r="I5" s="5"/>
      <c r="J5" s="5"/>
      <c r="K5" s="8"/>
      <c r="L5" s="9"/>
      <c r="M5" s="15"/>
      <c r="N5" s="11"/>
      <c r="O5" s="111"/>
      <c r="P5" s="111"/>
      <c r="Q5" s="111"/>
      <c r="R5" s="111"/>
      <c r="S5" s="111"/>
      <c r="T5" s="111"/>
      <c r="U5" s="111"/>
      <c r="V5" s="111"/>
      <c r="W5" s="111"/>
      <c r="X5" s="111"/>
    </row>
    <row r="6" spans="1:24" ht="23.25" x14ac:dyDescent="0.25">
      <c r="A6" s="16">
        <v>1</v>
      </c>
      <c r="B6" s="74" t="s">
        <v>26</v>
      </c>
      <c r="C6" s="74" t="s">
        <v>113</v>
      </c>
      <c r="D6" s="156" t="s">
        <v>38</v>
      </c>
      <c r="E6" s="156" t="s">
        <v>38</v>
      </c>
      <c r="F6" s="76" t="s">
        <v>40</v>
      </c>
      <c r="G6" s="77">
        <v>28</v>
      </c>
      <c r="H6" s="78">
        <v>6</v>
      </c>
      <c r="I6" s="78">
        <v>12</v>
      </c>
      <c r="J6" s="28"/>
      <c r="K6" s="31"/>
      <c r="L6" s="49">
        <f>P6+T6+X6</f>
        <v>21</v>
      </c>
      <c r="M6" s="18">
        <v>1.5</v>
      </c>
      <c r="N6" s="112">
        <v>1</v>
      </c>
      <c r="O6" s="78">
        <v>6</v>
      </c>
      <c r="P6" s="112">
        <f>O6*M6</f>
        <v>9</v>
      </c>
      <c r="Q6" s="112">
        <v>1</v>
      </c>
      <c r="R6" s="112">
        <v>1</v>
      </c>
      <c r="S6" s="78">
        <v>12</v>
      </c>
      <c r="T6" s="112">
        <f>R6*S6</f>
        <v>12</v>
      </c>
      <c r="U6" s="113"/>
      <c r="V6" s="114"/>
      <c r="W6" s="114"/>
      <c r="X6" s="115"/>
    </row>
    <row r="7" spans="1:24" ht="23.25" x14ac:dyDescent="0.25">
      <c r="A7" s="16"/>
      <c r="B7" s="74" t="s">
        <v>27</v>
      </c>
      <c r="C7" s="74" t="s">
        <v>114</v>
      </c>
      <c r="D7" s="134"/>
      <c r="E7" s="134"/>
      <c r="F7" s="76" t="s">
        <v>40</v>
      </c>
      <c r="G7" s="77">
        <v>28</v>
      </c>
      <c r="H7" s="78">
        <v>3</v>
      </c>
      <c r="I7" s="78">
        <v>6</v>
      </c>
      <c r="J7" s="28"/>
      <c r="K7" s="31"/>
      <c r="L7" s="49">
        <f t="shared" ref="L7:L17" si="0">P7+T7+X7</f>
        <v>10.5</v>
      </c>
      <c r="M7" s="18">
        <v>1.5</v>
      </c>
      <c r="N7" s="112">
        <v>1</v>
      </c>
      <c r="O7" s="78">
        <v>3</v>
      </c>
      <c r="P7" s="112">
        <f t="shared" ref="P7:P27" si="1">O7*M7</f>
        <v>4.5</v>
      </c>
      <c r="Q7" s="112">
        <v>1</v>
      </c>
      <c r="R7" s="112">
        <v>1</v>
      </c>
      <c r="S7" s="78">
        <v>6</v>
      </c>
      <c r="T7" s="112">
        <f t="shared" ref="T7:T17" si="2">R7*S7</f>
        <v>6</v>
      </c>
      <c r="U7" s="113"/>
      <c r="V7" s="114"/>
      <c r="W7" s="114"/>
      <c r="X7" s="115"/>
    </row>
    <row r="8" spans="1:24" ht="23.25" x14ac:dyDescent="0.25">
      <c r="A8" s="16"/>
      <c r="B8" s="74" t="s">
        <v>28</v>
      </c>
      <c r="C8" s="74" t="s">
        <v>115</v>
      </c>
      <c r="D8" s="134"/>
      <c r="E8" s="134"/>
      <c r="F8" s="76" t="s">
        <v>40</v>
      </c>
      <c r="G8" s="77">
        <v>28</v>
      </c>
      <c r="H8" s="78">
        <v>6</v>
      </c>
      <c r="I8" s="78">
        <v>12</v>
      </c>
      <c r="J8" s="28"/>
      <c r="K8" s="31"/>
      <c r="L8" s="49">
        <f t="shared" si="0"/>
        <v>21</v>
      </c>
      <c r="M8" s="18">
        <v>1.5</v>
      </c>
      <c r="N8" s="112">
        <v>1</v>
      </c>
      <c r="O8" s="78">
        <v>6</v>
      </c>
      <c r="P8" s="112">
        <f t="shared" si="1"/>
        <v>9</v>
      </c>
      <c r="Q8" s="112">
        <v>1</v>
      </c>
      <c r="R8" s="112">
        <v>1</v>
      </c>
      <c r="S8" s="78">
        <v>12</v>
      </c>
      <c r="T8" s="112">
        <f t="shared" si="2"/>
        <v>12</v>
      </c>
      <c r="U8" s="113"/>
      <c r="V8" s="114"/>
      <c r="W8" s="114"/>
      <c r="X8" s="115"/>
    </row>
    <row r="9" spans="1:24" ht="23.25" x14ac:dyDescent="0.25">
      <c r="A9" s="16"/>
      <c r="B9" s="74" t="s">
        <v>29</v>
      </c>
      <c r="C9" s="74" t="s">
        <v>116</v>
      </c>
      <c r="D9" s="133"/>
      <c r="E9" s="133"/>
      <c r="F9" s="76" t="s">
        <v>40</v>
      </c>
      <c r="G9" s="77">
        <v>28</v>
      </c>
      <c r="H9" s="78">
        <v>12</v>
      </c>
      <c r="I9" s="78">
        <v>24</v>
      </c>
      <c r="J9" s="28"/>
      <c r="K9" s="31"/>
      <c r="L9" s="49">
        <f t="shared" si="0"/>
        <v>42</v>
      </c>
      <c r="M9" s="18">
        <v>1.5</v>
      </c>
      <c r="N9" s="112">
        <v>1</v>
      </c>
      <c r="O9" s="78">
        <v>12</v>
      </c>
      <c r="P9" s="112">
        <f t="shared" si="1"/>
        <v>18</v>
      </c>
      <c r="Q9" s="112">
        <v>1</v>
      </c>
      <c r="R9" s="112">
        <v>1</v>
      </c>
      <c r="S9" s="78">
        <v>24</v>
      </c>
      <c r="T9" s="112">
        <f t="shared" si="2"/>
        <v>24</v>
      </c>
      <c r="U9" s="113"/>
      <c r="V9" s="114"/>
      <c r="W9" s="114"/>
      <c r="X9" s="115"/>
    </row>
    <row r="10" spans="1:24" ht="23.25" customHeight="1" x14ac:dyDescent="0.25">
      <c r="A10" s="16">
        <v>2</v>
      </c>
      <c r="B10" s="74" t="s">
        <v>30</v>
      </c>
      <c r="C10" s="74" t="s">
        <v>117</v>
      </c>
      <c r="D10" s="156" t="s">
        <v>38</v>
      </c>
      <c r="E10" s="156" t="s">
        <v>38</v>
      </c>
      <c r="F10" s="76" t="s">
        <v>41</v>
      </c>
      <c r="G10" s="77">
        <v>28</v>
      </c>
      <c r="H10" s="78">
        <v>14</v>
      </c>
      <c r="I10" s="78">
        <v>28</v>
      </c>
      <c r="J10" s="28"/>
      <c r="K10" s="31"/>
      <c r="L10" s="49">
        <f t="shared" si="0"/>
        <v>49</v>
      </c>
      <c r="M10" s="18">
        <v>1.5</v>
      </c>
      <c r="N10" s="112">
        <v>1</v>
      </c>
      <c r="O10" s="78">
        <v>14</v>
      </c>
      <c r="P10" s="112">
        <f t="shared" si="1"/>
        <v>21</v>
      </c>
      <c r="Q10" s="112">
        <v>1</v>
      </c>
      <c r="R10" s="112">
        <v>1</v>
      </c>
      <c r="S10" s="78">
        <v>28</v>
      </c>
      <c r="T10" s="112">
        <f t="shared" si="2"/>
        <v>28</v>
      </c>
      <c r="U10" s="113"/>
      <c r="V10" s="114"/>
      <c r="W10" s="114"/>
      <c r="X10" s="115"/>
    </row>
    <row r="11" spans="1:24" ht="23.25" x14ac:dyDescent="0.25">
      <c r="A11" s="16"/>
      <c r="B11" s="74" t="s">
        <v>31</v>
      </c>
      <c r="C11" s="74" t="s">
        <v>118</v>
      </c>
      <c r="D11" s="134"/>
      <c r="E11" s="134"/>
      <c r="F11" s="76" t="s">
        <v>40</v>
      </c>
      <c r="G11" s="77">
        <v>28</v>
      </c>
      <c r="H11" s="78">
        <v>14</v>
      </c>
      <c r="I11" s="78">
        <v>28</v>
      </c>
      <c r="J11" s="28"/>
      <c r="K11" s="31"/>
      <c r="L11" s="49">
        <f t="shared" si="0"/>
        <v>49</v>
      </c>
      <c r="M11" s="18">
        <v>1.5</v>
      </c>
      <c r="N11" s="112">
        <v>1</v>
      </c>
      <c r="O11" s="78">
        <v>14</v>
      </c>
      <c r="P11" s="112">
        <f t="shared" si="1"/>
        <v>21</v>
      </c>
      <c r="Q11" s="112">
        <v>1</v>
      </c>
      <c r="R11" s="112">
        <v>1</v>
      </c>
      <c r="S11" s="78">
        <v>28</v>
      </c>
      <c r="T11" s="112">
        <f t="shared" si="2"/>
        <v>28</v>
      </c>
      <c r="U11" s="113"/>
      <c r="V11" s="114"/>
      <c r="W11" s="114"/>
      <c r="X11" s="115"/>
    </row>
    <row r="12" spans="1:24" ht="23.25" customHeight="1" x14ac:dyDescent="0.25">
      <c r="A12" s="16"/>
      <c r="B12" s="74" t="s">
        <v>32</v>
      </c>
      <c r="C12" s="74" t="s">
        <v>119</v>
      </c>
      <c r="D12" s="133"/>
      <c r="E12" s="133"/>
      <c r="F12" s="76" t="s">
        <v>41</v>
      </c>
      <c r="G12" s="77">
        <v>28</v>
      </c>
      <c r="H12" s="78">
        <v>14</v>
      </c>
      <c r="I12" s="78">
        <v>28</v>
      </c>
      <c r="J12" s="28"/>
      <c r="K12" s="31"/>
      <c r="L12" s="49">
        <f t="shared" si="0"/>
        <v>49</v>
      </c>
      <c r="M12" s="18">
        <v>1.5</v>
      </c>
      <c r="N12" s="112">
        <v>1</v>
      </c>
      <c r="O12" s="78">
        <v>14</v>
      </c>
      <c r="P12" s="112">
        <f t="shared" si="1"/>
        <v>21</v>
      </c>
      <c r="Q12" s="112">
        <v>1</v>
      </c>
      <c r="R12" s="112">
        <v>1</v>
      </c>
      <c r="S12" s="78">
        <v>28</v>
      </c>
      <c r="T12" s="112">
        <f t="shared" si="2"/>
        <v>28</v>
      </c>
      <c r="U12" s="113"/>
      <c r="V12" s="114"/>
      <c r="W12" s="114"/>
      <c r="X12" s="115"/>
    </row>
    <row r="13" spans="1:24" ht="23.25" customHeight="1" x14ac:dyDescent="0.25">
      <c r="A13" s="16">
        <v>3</v>
      </c>
      <c r="B13" s="74" t="s">
        <v>33</v>
      </c>
      <c r="C13" s="74" t="s">
        <v>120</v>
      </c>
      <c r="D13" s="156" t="s">
        <v>39</v>
      </c>
      <c r="E13" s="156" t="s">
        <v>39</v>
      </c>
      <c r="F13" s="76" t="s">
        <v>41</v>
      </c>
      <c r="G13" s="77">
        <v>28</v>
      </c>
      <c r="H13" s="78"/>
      <c r="I13" s="78">
        <v>30</v>
      </c>
      <c r="J13" s="28"/>
      <c r="K13" s="31"/>
      <c r="L13" s="49">
        <f t="shared" si="0"/>
        <v>30</v>
      </c>
      <c r="M13" s="18">
        <v>1.5</v>
      </c>
      <c r="N13" s="112">
        <v>1</v>
      </c>
      <c r="O13" s="78"/>
      <c r="P13" s="112">
        <f t="shared" si="1"/>
        <v>0</v>
      </c>
      <c r="Q13" s="112">
        <v>1</v>
      </c>
      <c r="R13" s="112">
        <v>1</v>
      </c>
      <c r="S13" s="78">
        <v>30</v>
      </c>
      <c r="T13" s="112">
        <f t="shared" si="2"/>
        <v>30</v>
      </c>
      <c r="U13" s="113"/>
      <c r="V13" s="114"/>
      <c r="W13" s="114"/>
      <c r="X13" s="115"/>
    </row>
    <row r="14" spans="1:24" ht="23.25" customHeight="1" x14ac:dyDescent="0.25">
      <c r="A14" s="16"/>
      <c r="B14" s="74" t="s">
        <v>34</v>
      </c>
      <c r="C14" s="74" t="s">
        <v>121</v>
      </c>
      <c r="D14" s="133"/>
      <c r="E14" s="133"/>
      <c r="F14" s="76" t="s">
        <v>41</v>
      </c>
      <c r="G14" s="77">
        <v>28</v>
      </c>
      <c r="H14" s="78">
        <v>20</v>
      </c>
      <c r="I14" s="78">
        <v>40</v>
      </c>
      <c r="J14" s="28"/>
      <c r="K14" s="31"/>
      <c r="L14" s="49">
        <f t="shared" si="0"/>
        <v>70</v>
      </c>
      <c r="M14" s="18">
        <v>1.5</v>
      </c>
      <c r="N14" s="112">
        <v>1</v>
      </c>
      <c r="O14" s="78">
        <v>20</v>
      </c>
      <c r="P14" s="112">
        <f t="shared" si="1"/>
        <v>30</v>
      </c>
      <c r="Q14" s="112">
        <v>1</v>
      </c>
      <c r="R14" s="112">
        <v>1</v>
      </c>
      <c r="S14" s="78">
        <v>40</v>
      </c>
      <c r="T14" s="112">
        <f t="shared" si="2"/>
        <v>40</v>
      </c>
      <c r="U14" s="113"/>
      <c r="V14" s="114"/>
      <c r="W14" s="114"/>
      <c r="X14" s="115"/>
    </row>
    <row r="15" spans="1:24" ht="23.25" customHeight="1" x14ac:dyDescent="0.25">
      <c r="A15" s="16">
        <v>4</v>
      </c>
      <c r="B15" s="74" t="s">
        <v>35</v>
      </c>
      <c r="C15" s="74" t="s">
        <v>122</v>
      </c>
      <c r="D15" s="156" t="s">
        <v>39</v>
      </c>
      <c r="E15" s="156" t="s">
        <v>39</v>
      </c>
      <c r="F15" s="76" t="s">
        <v>41</v>
      </c>
      <c r="G15" s="77">
        <v>28</v>
      </c>
      <c r="H15" s="78">
        <v>6</v>
      </c>
      <c r="I15" s="78">
        <v>12</v>
      </c>
      <c r="J15" s="28"/>
      <c r="K15" s="31"/>
      <c r="L15" s="49">
        <f t="shared" si="0"/>
        <v>21</v>
      </c>
      <c r="M15" s="18">
        <v>1.5</v>
      </c>
      <c r="N15" s="112">
        <v>1</v>
      </c>
      <c r="O15" s="78">
        <v>6</v>
      </c>
      <c r="P15" s="112">
        <f t="shared" si="1"/>
        <v>9</v>
      </c>
      <c r="Q15" s="112">
        <v>1</v>
      </c>
      <c r="R15" s="112">
        <v>1</v>
      </c>
      <c r="S15" s="78">
        <v>12</v>
      </c>
      <c r="T15" s="112">
        <f t="shared" si="2"/>
        <v>12</v>
      </c>
      <c r="U15" s="113"/>
      <c r="V15" s="114"/>
      <c r="W15" s="114"/>
      <c r="X15" s="115"/>
    </row>
    <row r="16" spans="1:24" ht="45.75" x14ac:dyDescent="0.25">
      <c r="A16" s="16"/>
      <c r="B16" s="74" t="s">
        <v>36</v>
      </c>
      <c r="C16" s="74" t="s">
        <v>123</v>
      </c>
      <c r="D16" s="134"/>
      <c r="E16" s="134"/>
      <c r="F16" s="76" t="s">
        <v>42</v>
      </c>
      <c r="G16" s="77">
        <v>28</v>
      </c>
      <c r="H16" s="78">
        <v>7</v>
      </c>
      <c r="I16" s="78">
        <v>14</v>
      </c>
      <c r="J16" s="28"/>
      <c r="K16" s="31"/>
      <c r="L16" s="49">
        <f t="shared" si="0"/>
        <v>24.5</v>
      </c>
      <c r="M16" s="18">
        <v>1.5</v>
      </c>
      <c r="N16" s="112">
        <v>1</v>
      </c>
      <c r="O16" s="78">
        <v>7</v>
      </c>
      <c r="P16" s="112">
        <f t="shared" si="1"/>
        <v>10.5</v>
      </c>
      <c r="Q16" s="112">
        <v>1</v>
      </c>
      <c r="R16" s="112">
        <v>1</v>
      </c>
      <c r="S16" s="78">
        <v>14</v>
      </c>
      <c r="T16" s="112">
        <f t="shared" si="2"/>
        <v>14</v>
      </c>
      <c r="U16" s="113"/>
      <c r="V16" s="114"/>
      <c r="W16" s="114"/>
      <c r="X16" s="115"/>
    </row>
    <row r="17" spans="1:24" ht="45.75" x14ac:dyDescent="0.25">
      <c r="A17" s="16"/>
      <c r="B17" s="74" t="s">
        <v>37</v>
      </c>
      <c r="C17" s="74" t="s">
        <v>124</v>
      </c>
      <c r="D17" s="133"/>
      <c r="E17" s="133"/>
      <c r="F17" s="76" t="s">
        <v>43</v>
      </c>
      <c r="G17" s="77">
        <v>28</v>
      </c>
      <c r="H17" s="78">
        <v>7</v>
      </c>
      <c r="I17" s="78">
        <v>14</v>
      </c>
      <c r="J17" s="28"/>
      <c r="K17" s="31"/>
      <c r="L17" s="49">
        <f t="shared" si="0"/>
        <v>24.5</v>
      </c>
      <c r="M17" s="18">
        <v>1.5</v>
      </c>
      <c r="N17" s="112">
        <v>1</v>
      </c>
      <c r="O17" s="78">
        <v>7</v>
      </c>
      <c r="P17" s="112">
        <f t="shared" si="1"/>
        <v>10.5</v>
      </c>
      <c r="Q17" s="112">
        <v>1</v>
      </c>
      <c r="R17" s="112">
        <v>1</v>
      </c>
      <c r="S17" s="78">
        <v>14</v>
      </c>
      <c r="T17" s="112">
        <f t="shared" si="2"/>
        <v>14</v>
      </c>
      <c r="U17" s="113"/>
      <c r="V17" s="114"/>
      <c r="W17" s="114"/>
      <c r="X17" s="115"/>
    </row>
    <row r="18" spans="1:24" x14ac:dyDescent="0.25">
      <c r="A18" s="141" t="s">
        <v>23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3"/>
      <c r="L18" s="49">
        <f>SUM(L6:L17)</f>
        <v>411.5</v>
      </c>
      <c r="M18" s="18"/>
      <c r="N18" s="112"/>
      <c r="O18" s="112"/>
      <c r="P18" s="112"/>
      <c r="Q18" s="112"/>
      <c r="R18" s="112"/>
      <c r="S18" s="112"/>
      <c r="T18" s="112"/>
      <c r="U18" s="113"/>
      <c r="V18" s="114"/>
      <c r="W18" s="114"/>
      <c r="X18" s="115"/>
    </row>
    <row r="19" spans="1:24" x14ac:dyDescent="0.25">
      <c r="A19" s="21"/>
      <c r="B19" s="50" t="s">
        <v>21</v>
      </c>
      <c r="C19" s="5"/>
      <c r="D19" s="5"/>
      <c r="E19" s="5"/>
      <c r="F19" s="5"/>
      <c r="G19" s="22"/>
      <c r="H19" s="5"/>
      <c r="I19" s="5"/>
      <c r="J19" s="5"/>
      <c r="K19" s="8"/>
      <c r="L19" s="9"/>
      <c r="M19" s="23"/>
      <c r="N19" s="116"/>
      <c r="O19" s="116"/>
      <c r="P19" s="116"/>
      <c r="Q19" s="116"/>
      <c r="R19" s="116"/>
      <c r="S19" s="116"/>
      <c r="T19" s="116"/>
      <c r="U19" s="111"/>
      <c r="V19" s="111"/>
      <c r="W19" s="111"/>
      <c r="X19" s="111"/>
    </row>
    <row r="20" spans="1:24" x14ac:dyDescent="0.25">
      <c r="A20" s="80">
        <v>5</v>
      </c>
      <c r="B20" s="79" t="s">
        <v>44</v>
      </c>
      <c r="C20" s="81" t="s">
        <v>125</v>
      </c>
      <c r="D20" s="75" t="s">
        <v>46</v>
      </c>
      <c r="E20" s="75" t="s">
        <v>46</v>
      </c>
      <c r="F20" s="30"/>
      <c r="G20" s="43">
        <v>28</v>
      </c>
      <c r="H20" s="28"/>
      <c r="I20" s="28">
        <v>3</v>
      </c>
      <c r="J20" s="28"/>
      <c r="K20" s="31"/>
      <c r="L20" s="49">
        <f>P20+T20+X20</f>
        <v>84</v>
      </c>
      <c r="M20" s="32">
        <v>1.5</v>
      </c>
      <c r="N20" s="112">
        <v>1</v>
      </c>
      <c r="O20" s="117"/>
      <c r="P20" s="112">
        <f t="shared" si="1"/>
        <v>0</v>
      </c>
      <c r="Q20" s="117">
        <v>1</v>
      </c>
      <c r="R20" s="117">
        <v>28</v>
      </c>
      <c r="S20" s="117">
        <v>3</v>
      </c>
      <c r="T20" s="117">
        <f>R20*S20</f>
        <v>84</v>
      </c>
      <c r="U20" s="113"/>
      <c r="V20" s="114"/>
      <c r="W20" s="114"/>
      <c r="X20" s="115"/>
    </row>
    <row r="21" spans="1:24" x14ac:dyDescent="0.25">
      <c r="A21" s="80">
        <v>6</v>
      </c>
      <c r="B21" s="79" t="s">
        <v>45</v>
      </c>
      <c r="C21" s="81" t="s">
        <v>126</v>
      </c>
      <c r="D21" s="75" t="s">
        <v>47</v>
      </c>
      <c r="E21" s="75" t="s">
        <v>47</v>
      </c>
      <c r="F21" s="30"/>
      <c r="G21" s="43">
        <v>28</v>
      </c>
      <c r="H21" s="28"/>
      <c r="I21" s="28">
        <v>2</v>
      </c>
      <c r="J21" s="28"/>
      <c r="K21" s="31"/>
      <c r="L21" s="49">
        <f t="shared" ref="L21:L27" si="3">P21+T21+X21</f>
        <v>56</v>
      </c>
      <c r="M21" s="32">
        <v>1.5</v>
      </c>
      <c r="N21" s="112">
        <v>1</v>
      </c>
      <c r="O21" s="117"/>
      <c r="P21" s="112">
        <f t="shared" si="1"/>
        <v>0</v>
      </c>
      <c r="Q21" s="117">
        <v>1</v>
      </c>
      <c r="R21" s="117">
        <v>28</v>
      </c>
      <c r="S21" s="117">
        <v>2</v>
      </c>
      <c r="T21" s="117">
        <f t="shared" ref="T21:T27" si="4">R21*S21</f>
        <v>56</v>
      </c>
      <c r="U21" s="113"/>
      <c r="V21" s="114"/>
      <c r="W21" s="114"/>
      <c r="X21" s="115"/>
    </row>
    <row r="22" spans="1:24" x14ac:dyDescent="0.25">
      <c r="A22" s="16"/>
      <c r="B22" s="25"/>
      <c r="C22" s="46"/>
      <c r="D22" s="30"/>
      <c r="E22" s="30"/>
      <c r="F22" s="30"/>
      <c r="G22" s="43"/>
      <c r="H22" s="28"/>
      <c r="I22" s="28"/>
      <c r="J22" s="28"/>
      <c r="K22" s="31"/>
      <c r="L22" s="49">
        <f t="shared" si="3"/>
        <v>0</v>
      </c>
      <c r="M22" s="32">
        <v>1.5</v>
      </c>
      <c r="N22" s="112">
        <v>1</v>
      </c>
      <c r="O22" s="117"/>
      <c r="P22" s="112">
        <f t="shared" si="1"/>
        <v>0</v>
      </c>
      <c r="Q22" s="117">
        <v>1</v>
      </c>
      <c r="R22" s="117"/>
      <c r="S22" s="117"/>
      <c r="T22" s="117">
        <f t="shared" si="4"/>
        <v>0</v>
      </c>
      <c r="U22" s="113"/>
      <c r="V22" s="114"/>
      <c r="W22" s="114"/>
      <c r="X22" s="115"/>
    </row>
    <row r="23" spans="1:24" x14ac:dyDescent="0.25">
      <c r="A23" s="16"/>
      <c r="B23" s="25"/>
      <c r="C23" s="46"/>
      <c r="D23" s="30"/>
      <c r="E23" s="30"/>
      <c r="F23" s="30"/>
      <c r="G23" s="43"/>
      <c r="H23" s="28"/>
      <c r="I23" s="28"/>
      <c r="J23" s="28"/>
      <c r="K23" s="31"/>
      <c r="L23" s="49">
        <f t="shared" si="3"/>
        <v>0</v>
      </c>
      <c r="M23" s="32">
        <v>1.5</v>
      </c>
      <c r="N23" s="112">
        <v>1</v>
      </c>
      <c r="O23" s="117"/>
      <c r="P23" s="112">
        <f t="shared" si="1"/>
        <v>0</v>
      </c>
      <c r="Q23" s="117">
        <v>1</v>
      </c>
      <c r="R23" s="117"/>
      <c r="S23" s="117"/>
      <c r="T23" s="117">
        <f t="shared" si="4"/>
        <v>0</v>
      </c>
      <c r="U23" s="113"/>
      <c r="V23" s="114"/>
      <c r="W23" s="114"/>
      <c r="X23" s="115"/>
    </row>
    <row r="24" spans="1:24" x14ac:dyDescent="0.25">
      <c r="A24" s="16"/>
      <c r="B24" s="25"/>
      <c r="C24" s="30"/>
      <c r="D24" s="30"/>
      <c r="E24" s="30"/>
      <c r="F24" s="30"/>
      <c r="G24" s="43"/>
      <c r="H24" s="28"/>
      <c r="I24" s="28"/>
      <c r="J24" s="28"/>
      <c r="K24" s="31"/>
      <c r="L24" s="49">
        <f t="shared" si="3"/>
        <v>0</v>
      </c>
      <c r="M24" s="32">
        <v>1.5</v>
      </c>
      <c r="N24" s="112">
        <v>1</v>
      </c>
      <c r="O24" s="117"/>
      <c r="P24" s="112">
        <f t="shared" si="1"/>
        <v>0</v>
      </c>
      <c r="Q24" s="117">
        <v>1</v>
      </c>
      <c r="R24" s="117"/>
      <c r="S24" s="117"/>
      <c r="T24" s="117">
        <f t="shared" si="4"/>
        <v>0</v>
      </c>
      <c r="U24" s="113"/>
      <c r="V24" s="114"/>
      <c r="W24" s="114"/>
      <c r="X24" s="115"/>
    </row>
    <row r="25" spans="1:24" x14ac:dyDescent="0.25">
      <c r="A25" s="16"/>
      <c r="B25" s="25"/>
      <c r="C25" s="30"/>
      <c r="D25" s="30"/>
      <c r="E25" s="30"/>
      <c r="F25" s="30"/>
      <c r="G25" s="43"/>
      <c r="H25" s="28"/>
      <c r="I25" s="28"/>
      <c r="J25" s="28"/>
      <c r="K25" s="31"/>
      <c r="L25" s="49">
        <f t="shared" si="3"/>
        <v>0</v>
      </c>
      <c r="M25" s="32">
        <v>1.5</v>
      </c>
      <c r="N25" s="112">
        <v>1</v>
      </c>
      <c r="O25" s="117"/>
      <c r="P25" s="112">
        <f t="shared" si="1"/>
        <v>0</v>
      </c>
      <c r="Q25" s="117">
        <v>1</v>
      </c>
      <c r="R25" s="117"/>
      <c r="S25" s="117"/>
      <c r="T25" s="117">
        <f t="shared" si="4"/>
        <v>0</v>
      </c>
      <c r="U25" s="113"/>
      <c r="V25" s="114"/>
      <c r="W25" s="114"/>
      <c r="X25" s="115"/>
    </row>
    <row r="26" spans="1:24" x14ac:dyDescent="0.25">
      <c r="A26" s="26"/>
      <c r="B26" s="27"/>
      <c r="C26" s="29"/>
      <c r="D26" s="28"/>
      <c r="E26" s="28"/>
      <c r="F26" s="28"/>
      <c r="G26" s="43"/>
      <c r="H26" s="28"/>
      <c r="I26" s="28"/>
      <c r="J26" s="28"/>
      <c r="K26" s="31"/>
      <c r="L26" s="49">
        <f t="shared" si="3"/>
        <v>0</v>
      </c>
      <c r="M26" s="32">
        <v>1.5</v>
      </c>
      <c r="N26" s="112">
        <v>1</v>
      </c>
      <c r="O26" s="117"/>
      <c r="P26" s="112">
        <f t="shared" si="1"/>
        <v>0</v>
      </c>
      <c r="Q26" s="117">
        <v>1</v>
      </c>
      <c r="R26" s="117"/>
      <c r="S26" s="117"/>
      <c r="T26" s="117">
        <f t="shared" si="4"/>
        <v>0</v>
      </c>
      <c r="U26" s="113"/>
      <c r="V26" s="114"/>
      <c r="W26" s="114"/>
      <c r="X26" s="115"/>
    </row>
    <row r="27" spans="1:24" x14ac:dyDescent="0.25">
      <c r="A27" s="16"/>
      <c r="B27" s="17"/>
      <c r="C27" s="47"/>
      <c r="D27" s="30"/>
      <c r="E27" s="30"/>
      <c r="F27" s="30"/>
      <c r="G27" s="43"/>
      <c r="H27" s="28"/>
      <c r="I27" s="28"/>
      <c r="J27" s="28"/>
      <c r="K27" s="31"/>
      <c r="L27" s="49">
        <f t="shared" si="3"/>
        <v>0</v>
      </c>
      <c r="M27" s="32">
        <v>1.5</v>
      </c>
      <c r="N27" s="112">
        <v>1</v>
      </c>
      <c r="O27" s="117"/>
      <c r="P27" s="112">
        <f t="shared" si="1"/>
        <v>0</v>
      </c>
      <c r="Q27" s="117">
        <v>1</v>
      </c>
      <c r="R27" s="117"/>
      <c r="S27" s="117"/>
      <c r="T27" s="117">
        <f t="shared" si="4"/>
        <v>0</v>
      </c>
      <c r="U27" s="113"/>
      <c r="V27" s="114"/>
      <c r="W27" s="114"/>
      <c r="X27" s="115"/>
    </row>
    <row r="28" spans="1:24" x14ac:dyDescent="0.25">
      <c r="A28" s="16"/>
      <c r="B28" s="149" t="s">
        <v>24</v>
      </c>
      <c r="C28" s="150"/>
      <c r="D28" s="150"/>
      <c r="E28" s="150"/>
      <c r="F28" s="150"/>
      <c r="G28" s="150"/>
      <c r="H28" s="150"/>
      <c r="I28" s="150"/>
      <c r="J28" s="150"/>
      <c r="K28" s="151"/>
      <c r="L28" s="49">
        <f>SUM(L20:L27)</f>
        <v>140</v>
      </c>
      <c r="M28" s="32"/>
      <c r="N28" s="112"/>
      <c r="O28" s="117"/>
      <c r="P28" s="112"/>
      <c r="Q28" s="117"/>
      <c r="R28" s="117"/>
      <c r="S28" s="117"/>
      <c r="T28" s="117"/>
      <c r="U28" s="113"/>
      <c r="V28" s="114"/>
      <c r="W28" s="114"/>
      <c r="X28" s="115"/>
    </row>
    <row r="29" spans="1:24" ht="18.75" x14ac:dyDescent="0.25">
      <c r="A29" s="34"/>
      <c r="B29" s="35"/>
      <c r="C29" s="36"/>
      <c r="D29" s="36"/>
      <c r="E29" s="118" t="s">
        <v>22</v>
      </c>
      <c r="F29" s="37"/>
      <c r="G29" s="72"/>
      <c r="H29" s="71">
        <f>SUM(H6:H27)</f>
        <v>109</v>
      </c>
      <c r="I29" s="51">
        <v>248</v>
      </c>
      <c r="J29" s="51">
        <v>0</v>
      </c>
      <c r="K29" s="51">
        <v>0</v>
      </c>
      <c r="L29" s="70"/>
      <c r="M29" s="52"/>
      <c r="N29" s="53"/>
      <c r="O29" s="53"/>
      <c r="P29" s="53"/>
      <c r="Q29" s="53"/>
      <c r="R29" s="53"/>
      <c r="S29" s="53"/>
      <c r="T29" s="53"/>
      <c r="U29" s="54"/>
      <c r="V29" s="54"/>
      <c r="W29" s="54"/>
      <c r="X29" s="54"/>
    </row>
    <row r="30" spans="1:24" ht="30" x14ac:dyDescent="0.25">
      <c r="A30" s="38"/>
      <c r="B30" s="152" t="s">
        <v>48</v>
      </c>
      <c r="C30" s="153"/>
      <c r="D30" s="153"/>
      <c r="E30" s="153"/>
      <c r="F30" s="153"/>
      <c r="G30" s="83" t="s">
        <v>49</v>
      </c>
      <c r="H30" s="64">
        <f>L18+L28</f>
        <v>551.5</v>
      </c>
      <c r="I30" s="65"/>
      <c r="J30" s="65"/>
      <c r="K30" s="65"/>
      <c r="L30" s="66"/>
      <c r="M30" s="67"/>
      <c r="N30" s="119"/>
      <c r="O30" s="119"/>
      <c r="P30" s="119"/>
      <c r="Q30" s="119"/>
      <c r="R30" s="119"/>
      <c r="S30" s="119"/>
      <c r="T30" s="119"/>
      <c r="U30" s="120"/>
      <c r="V30" s="120"/>
      <c r="W30" s="120"/>
      <c r="X30" s="120"/>
    </row>
    <row r="31" spans="1:24" x14ac:dyDescent="0.25">
      <c r="A31" s="39"/>
      <c r="B31" s="154"/>
      <c r="C31" s="155"/>
      <c r="D31" s="155"/>
      <c r="E31" s="155"/>
      <c r="F31" s="155"/>
      <c r="G31" s="73" t="s">
        <v>25</v>
      </c>
      <c r="H31" s="82">
        <f>H30/G7</f>
        <v>19.696428571428573</v>
      </c>
      <c r="I31" s="63"/>
      <c r="J31" s="63"/>
      <c r="K31" s="63"/>
      <c r="L31" s="59"/>
      <c r="M31" s="60"/>
      <c r="N31" s="121"/>
      <c r="O31" s="121"/>
      <c r="P31" s="121"/>
      <c r="Q31" s="121"/>
      <c r="R31" s="121"/>
      <c r="S31" s="121"/>
      <c r="T31" s="121"/>
      <c r="U31" s="122"/>
      <c r="V31" s="122"/>
      <c r="W31" s="122"/>
      <c r="X31" s="122"/>
    </row>
    <row r="32" spans="1:24" x14ac:dyDescent="0.2">
      <c r="I32" s="55"/>
      <c r="J32" s="55"/>
      <c r="K32" s="55"/>
      <c r="L32" s="59"/>
      <c r="M32" s="56"/>
      <c r="N32" s="57"/>
      <c r="O32" s="123"/>
      <c r="P32" s="123"/>
      <c r="Q32" s="123"/>
      <c r="R32" s="123"/>
      <c r="S32" s="123"/>
      <c r="T32" s="123"/>
      <c r="U32" s="123"/>
      <c r="V32" s="123"/>
      <c r="W32" s="123"/>
      <c r="X32" s="123"/>
    </row>
  </sheetData>
  <mergeCells count="39">
    <mergeCell ref="F1:F3"/>
    <mergeCell ref="A1:A3"/>
    <mergeCell ref="B1:B3"/>
    <mergeCell ref="C1:C3"/>
    <mergeCell ref="D1:D3"/>
    <mergeCell ref="E1:E3"/>
    <mergeCell ref="X2:X3"/>
    <mergeCell ref="M2:M3"/>
    <mergeCell ref="N2:N3"/>
    <mergeCell ref="O2:O3"/>
    <mergeCell ref="P2:P3"/>
    <mergeCell ref="Q2:Q3"/>
    <mergeCell ref="W2:W3"/>
    <mergeCell ref="S2:S3"/>
    <mergeCell ref="T2:T3"/>
    <mergeCell ref="U2:U3"/>
    <mergeCell ref="V2:V3"/>
    <mergeCell ref="M1:P1"/>
    <mergeCell ref="Q1:T1"/>
    <mergeCell ref="I2:I3"/>
    <mergeCell ref="J2:J3"/>
    <mergeCell ref="K2:K3"/>
    <mergeCell ref="L2:L3"/>
    <mergeCell ref="U1:X1"/>
    <mergeCell ref="H2:H3"/>
    <mergeCell ref="B28:K28"/>
    <mergeCell ref="B30:F31"/>
    <mergeCell ref="D13:D14"/>
    <mergeCell ref="E13:E14"/>
    <mergeCell ref="D15:D17"/>
    <mergeCell ref="E15:E17"/>
    <mergeCell ref="A18:K18"/>
    <mergeCell ref="D6:D9"/>
    <mergeCell ref="E6:E9"/>
    <mergeCell ref="D10:D12"/>
    <mergeCell ref="E10:E12"/>
    <mergeCell ref="R2:R3"/>
    <mergeCell ref="G1:G3"/>
    <mergeCell ref="H1:L1"/>
  </mergeCells>
  <dataValidations count="1">
    <dataValidation type="list" allowBlank="1" showInputMessage="1" showErrorMessage="1" sqref="F6:F17">
      <formula1>sections_CNU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Rappel régle.-dates conseils</vt:lpstr>
      <vt:lpstr>MCC_maquettes2022-2023</vt:lpstr>
      <vt:lpstr>Coût 2022-2023_aprèsMCC</vt:lpstr>
      <vt:lpstr>Liste de valeurs</vt:lpstr>
      <vt:lpstr>Coût initial</vt:lpstr>
      <vt:lpstr>modalité</vt:lpstr>
      <vt:lpstr>modalité2</vt:lpstr>
      <vt:lpstr>nat</vt:lpstr>
      <vt:lpstr>NATURE</vt:lpstr>
      <vt:lpstr>naturex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vaufrere</dc:creator>
  <cp:lastModifiedBy>Leïla Amrane</cp:lastModifiedBy>
  <cp:lastPrinted>2018-08-23T13:03:04Z</cp:lastPrinted>
  <dcterms:created xsi:type="dcterms:W3CDTF">2017-06-21T08:08:47Z</dcterms:created>
  <dcterms:modified xsi:type="dcterms:W3CDTF">2022-09-12T09:04:38Z</dcterms:modified>
</cp:coreProperties>
</file>