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RECTION-CFVU\DIRECTION\Secrétariat DEFI\CFVU\2022\2022-2023_M3C\Maquettes_M3C\IUT18\2022_09_05_CFVUApprouve\"/>
    </mc:Choice>
  </mc:AlternateContent>
  <bookViews>
    <workbookView xWindow="0" yWindow="0" windowWidth="29010" windowHeight="11430" activeTab="1"/>
  </bookViews>
  <sheets>
    <sheet name="Feuil1" sheetId="4" r:id="rId1"/>
    <sheet name="MCC_maquettes 2022-2023" sheetId="2" r:id="rId2"/>
    <sheet name="Coût 2018-2019_aprèsMCC" sheetId="3" state="hidden" r:id="rId3"/>
  </sheets>
  <externalReferences>
    <externalReference r:id="rId4"/>
    <externalReference r:id="rId5"/>
  </externalReferences>
  <definedNames>
    <definedName name="mod">#REF!</definedName>
    <definedName name="nat">#REF!</definedName>
    <definedName name="Nature2">'[1]Liste de valeurs'!$B$2:$B$7</definedName>
    <definedName name="sections_CNU">'[2]valeurs listes déroulantes'!$K$1:$K$46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L9" i="2"/>
  <c r="L8" i="2"/>
  <c r="C26" i="3" l="1"/>
  <c r="C25" i="3"/>
  <c r="C24" i="3"/>
  <c r="C23" i="3"/>
  <c r="C22" i="3"/>
  <c r="C20" i="3"/>
  <c r="C19" i="3"/>
  <c r="C18" i="3"/>
  <c r="C17" i="3"/>
  <c r="C16" i="3"/>
  <c r="C11" i="3"/>
  <c r="C10" i="3"/>
  <c r="C8" i="3"/>
  <c r="C7" i="3"/>
  <c r="B26" i="3"/>
  <c r="B25" i="3"/>
  <c r="B24" i="3"/>
  <c r="B23" i="3"/>
  <c r="B22" i="3"/>
  <c r="B21" i="3"/>
  <c r="B20" i="3"/>
  <c r="B19" i="3"/>
  <c r="B18" i="3"/>
  <c r="B17" i="3"/>
  <c r="B16" i="3"/>
  <c r="B15" i="3"/>
  <c r="B12" i="3"/>
  <c r="B11" i="3"/>
  <c r="B10" i="3"/>
  <c r="B9" i="3"/>
  <c r="B8" i="3"/>
  <c r="B7" i="3"/>
  <c r="B6" i="3"/>
  <c r="L26" i="3" l="1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1" i="3"/>
  <c r="K11" i="3"/>
  <c r="J11" i="3"/>
  <c r="L10" i="3"/>
  <c r="K10" i="3"/>
  <c r="J10" i="3"/>
  <c r="L8" i="3"/>
  <c r="K8" i="3"/>
  <c r="J8" i="3"/>
  <c r="L7" i="3"/>
  <c r="K7" i="3"/>
  <c r="J7" i="3"/>
  <c r="L28" i="3" l="1"/>
  <c r="K28" i="3"/>
  <c r="J32" i="3" s="1"/>
  <c r="J28" i="3"/>
  <c r="J31" i="3" s="1"/>
  <c r="U26" i="3"/>
  <c r="M26" i="3"/>
  <c r="U25" i="3"/>
  <c r="M25" i="3" s="1"/>
  <c r="U24" i="3"/>
  <c r="Q24" i="3"/>
  <c r="M24" i="3" s="1"/>
  <c r="U23" i="3"/>
  <c r="Q23" i="3"/>
  <c r="M23" i="3" s="1"/>
  <c r="U22" i="3"/>
  <c r="Q22" i="3"/>
  <c r="M21" i="3"/>
  <c r="U20" i="3"/>
  <c r="M20" i="3" s="1"/>
  <c r="U19" i="3"/>
  <c r="M19" i="3" s="1"/>
  <c r="Q19" i="3"/>
  <c r="U18" i="3"/>
  <c r="Q18" i="3"/>
  <c r="M18" i="3" s="1"/>
  <c r="U17" i="3"/>
  <c r="Q17" i="3"/>
  <c r="I16" i="3"/>
  <c r="Q16" i="3" s="1"/>
  <c r="M16" i="3" s="1"/>
  <c r="U12" i="3"/>
  <c r="M12" i="3"/>
  <c r="U11" i="3"/>
  <c r="Q11" i="3"/>
  <c r="M11" i="3"/>
  <c r="U10" i="3"/>
  <c r="Q10" i="3"/>
  <c r="U8" i="3"/>
  <c r="Q8" i="3"/>
  <c r="M8" i="3" s="1"/>
  <c r="U7" i="3"/>
  <c r="Q7" i="3"/>
  <c r="M7" i="3"/>
  <c r="M22" i="3" l="1"/>
  <c r="M17" i="3"/>
  <c r="M10" i="3"/>
  <c r="J33" i="3"/>
  <c r="M13" i="3"/>
  <c r="M27" i="3"/>
  <c r="J29" i="3" l="1"/>
  <c r="J30" i="3" s="1"/>
</calcChain>
</file>

<file path=xl/sharedStrings.xml><?xml version="1.0" encoding="utf-8"?>
<sst xmlns="http://schemas.openxmlformats.org/spreadsheetml/2006/main" count="385" uniqueCount="118">
  <si>
    <t>N°UE</t>
  </si>
  <si>
    <t>Intitulé de l'enseignement</t>
  </si>
  <si>
    <t>COEF</t>
  </si>
  <si>
    <t>ECTS</t>
  </si>
  <si>
    <t>Section 
CNU
Enseignement</t>
  </si>
  <si>
    <t xml:space="preserve">Effectifs attendus parcours </t>
  </si>
  <si>
    <t>Volume horaire</t>
  </si>
  <si>
    <t>Heures CM</t>
  </si>
  <si>
    <t>Heures TD - norme 35/gr</t>
  </si>
  <si>
    <t>Heures TP</t>
  </si>
  <si>
    <t>CM</t>
  </si>
  <si>
    <t>TD</t>
  </si>
  <si>
    <t>TP</t>
  </si>
  <si>
    <t>Total Heq TD</t>
  </si>
  <si>
    <t>Coef eq TD</t>
  </si>
  <si>
    <t>Nbre de groupes</t>
  </si>
  <si>
    <t>Nbres d'heures</t>
  </si>
  <si>
    <t>Charges eq TD</t>
  </si>
  <si>
    <t xml:space="preserve">Semestre 1 </t>
  </si>
  <si>
    <t xml:space="preserve"> </t>
  </si>
  <si>
    <t>Semestre 2</t>
  </si>
  <si>
    <t xml:space="preserve">  Total Heures présentielles Etudiant</t>
  </si>
  <si>
    <t>TOTAL SEMESTRE 1</t>
  </si>
  <si>
    <t>TOTAL SEMESTRE 2</t>
  </si>
  <si>
    <t>TOTAL H/E</t>
  </si>
  <si>
    <t>TOTAL Hq TD</t>
  </si>
  <si>
    <t>Total LP</t>
  </si>
  <si>
    <t>UE1</t>
  </si>
  <si>
    <t>Modules de Base</t>
  </si>
  <si>
    <t>Module 1.1 Comptabilité</t>
  </si>
  <si>
    <t>Module 1.2 Droit de l'Entreprise et des Sociétés</t>
  </si>
  <si>
    <t>UE2</t>
  </si>
  <si>
    <t>Modules de la Spécialité</t>
  </si>
  <si>
    <t>Module 2.1 Fiscalité de l'Entreprise Individuelle</t>
  </si>
  <si>
    <t>Module 2.2 Fiscalité des Sociétés</t>
  </si>
  <si>
    <t>UE3</t>
  </si>
  <si>
    <t>Projet tutoré</t>
  </si>
  <si>
    <t>06 : Sciences de gestion</t>
  </si>
  <si>
    <t>01 : Droit privé et sciences criminelles</t>
  </si>
  <si>
    <t>%</t>
  </si>
  <si>
    <t>4</t>
  </si>
  <si>
    <t>Module 2.3 Fiscalité du Chiffre d'Affaires</t>
  </si>
  <si>
    <t>Module 2.4 Fiscalité Personnelle</t>
  </si>
  <si>
    <t>Module 2.5 Fiscalité du Patrimoine et gestion de l'Impôt</t>
  </si>
  <si>
    <t>UE4</t>
  </si>
  <si>
    <t>Stage</t>
  </si>
  <si>
    <t>Effectif global</t>
  </si>
  <si>
    <t>*'Enseignement sur les sites de l'IUT de Bourges et l'IUT d'Orléans, soit 2 équipes pédagogiques et 2 effectifs étudiants distincts - 25 étudiants à Bourges et 30 à Orléans</t>
  </si>
  <si>
    <t>suivi apprentissage</t>
  </si>
  <si>
    <t>cm</t>
  </si>
  <si>
    <t>*Le cours de Droit social est en parti commun avec la LP Compta et paye -9h CM en commun seulement pour les étudiants du site de Bourges.</t>
  </si>
  <si>
    <t>modalité</t>
  </si>
  <si>
    <t>CC</t>
  </si>
  <si>
    <t>écrit</t>
  </si>
  <si>
    <t>CT</t>
  </si>
  <si>
    <t>mémoire</t>
  </si>
  <si>
    <t xml:space="preserve">Code Apogée de l'ELP
</t>
  </si>
  <si>
    <t>Session 1</t>
  </si>
  <si>
    <t>Session de rattrapage</t>
  </si>
  <si>
    <t>RNE</t>
  </si>
  <si>
    <t>RSE</t>
  </si>
  <si>
    <t>quotité (en %)</t>
  </si>
  <si>
    <t>nature</t>
  </si>
  <si>
    <t>durée</t>
  </si>
  <si>
    <t>quotité (%)</t>
  </si>
  <si>
    <t xml:space="preserve">Type de l'enseignement </t>
  </si>
  <si>
    <t>Si UE mutualisée à d'autres mentions ou années de formation, indiquer lesquelles</t>
  </si>
  <si>
    <t>Porteur 
(o/n)</t>
  </si>
  <si>
    <t>UE de tronc commun</t>
  </si>
  <si>
    <t>oui</t>
  </si>
  <si>
    <t>3</t>
  </si>
  <si>
    <t>Module 1.3.B. Droit Social et Protection Sociale - BOURGES</t>
  </si>
  <si>
    <t>Module 1.3.A. Droit Social et Protection Sociale ( partie commune avec la LP Compta paye)</t>
  </si>
  <si>
    <t>Module 1.3. Droit Social et Protection Sociale - ORLEANS</t>
  </si>
  <si>
    <t>4h00</t>
  </si>
  <si>
    <t>1h00</t>
  </si>
  <si>
    <t>1h30</t>
  </si>
  <si>
    <t>2h00</t>
  </si>
  <si>
    <t>BPD5MF11</t>
  </si>
  <si>
    <t>BPD5MF12</t>
  </si>
  <si>
    <t>BPD5MF21</t>
  </si>
  <si>
    <t>BPD5MF22</t>
  </si>
  <si>
    <t>BPD56MC</t>
  </si>
  <si>
    <t>BPD6MF13</t>
  </si>
  <si>
    <t>BPD6MF14</t>
  </si>
  <si>
    <t>BPD6MF23</t>
  </si>
  <si>
    <t>BPD6MF24</t>
  </si>
  <si>
    <t>BPD6MF25</t>
  </si>
  <si>
    <t>BPD6MF31</t>
  </si>
  <si>
    <t>BPD5MF31</t>
  </si>
  <si>
    <t>BPD5MFU1</t>
  </si>
  <si>
    <t>BPD5MFU2</t>
  </si>
  <si>
    <t>LP MGC CP</t>
  </si>
  <si>
    <t>Modules au choix selon régime inscription de l'étudiant :</t>
  </si>
  <si>
    <t>BPD6MF41</t>
  </si>
  <si>
    <t>2X21</t>
  </si>
  <si>
    <t>8X34</t>
  </si>
  <si>
    <t>3X55</t>
  </si>
  <si>
    <t>Oral</t>
  </si>
  <si>
    <t>Mémoire</t>
  </si>
  <si>
    <t>1h30 et 1h</t>
  </si>
  <si>
    <t>Module 1.4 Outils du cabinet (Anglais appliqué aux Affaires et informatique)</t>
  </si>
  <si>
    <t>En cas de situation sanitaire dégradée</t>
  </si>
  <si>
    <t>écrit présentiel ou distanciel</t>
  </si>
  <si>
    <t>La nature  des épreuves citées ci-dessous pourront avoir lieu en distanciel ou présentiel</t>
  </si>
  <si>
    <t xml:space="preserve">Intitulé de la mention </t>
  </si>
  <si>
    <r>
      <t xml:space="preserve">Date de l'examen et avis du conseil de l'UFR 
</t>
    </r>
    <r>
      <rPr>
        <b/>
        <sz val="11"/>
        <color rgb="FFFF0000"/>
        <rFont val="Calibri"/>
        <family val="2"/>
        <scheme val="minor"/>
      </rPr>
      <t>(la saisie de la date conditionne le passage à la CFVU)</t>
    </r>
  </si>
  <si>
    <t xml:space="preserve">Dates de l'examen et avis de la CFVU </t>
  </si>
  <si>
    <t>05/09/2022 APPROUVE</t>
  </si>
  <si>
    <t xml:space="preserve">Responsable du parcours </t>
  </si>
  <si>
    <t xml:space="preserve">Statut </t>
  </si>
  <si>
    <r>
      <rPr>
        <b/>
        <u/>
        <sz val="11"/>
        <color theme="1"/>
        <rFont val="Calibri"/>
        <family val="2"/>
        <scheme val="minor"/>
      </rPr>
      <t>quelques rappels réglementaires</t>
    </r>
    <r>
      <rPr>
        <b/>
        <sz val="11"/>
        <color theme="1"/>
        <rFont val="Calibri"/>
        <family val="2"/>
        <scheme val="minor"/>
      </rPr>
      <t xml:space="preserve">  :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</si>
  <si>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>Toute maquette d’enseignement doit dans ses MCC prévoir obligatoirement un Régime Spécial d’Etudes (RSE)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</si>
  <si>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0"/>
        <color rgb="FF000000"/>
        <rFont val="Trebuchet MS"/>
        <family val="2"/>
      </rPr>
      <t xml:space="preserve">Les types de contrôle et d’épreuves autorisés sont à titre d’exemple: 
'- </t>
    </r>
    <r>
      <rPr>
        <sz val="10"/>
        <rFont val="Trebuchet MS"/>
        <family val="2"/>
      </rPr>
      <t>Contrôle Continu intégral  (CC)  2 minimum 
- Contrôle mixte (ex : partiel , galop d'essai...</t>
    </r>
    <r>
      <rPr>
        <b/>
        <sz val="10"/>
        <rFont val="Trebuchet MS"/>
        <family val="2"/>
      </rPr>
      <t>.) + CT</t>
    </r>
    <r>
      <rPr>
        <sz val="10"/>
        <rFont val="Trebuchet MS"/>
        <family val="2"/>
      </rPr>
      <t xml:space="preserve">
- Examen Terminal (CT)
-  Ecrit (l'indication de la durée est obligatoire) 
-  Oral (durée à préciser)</t>
    </r>
    <r>
      <rPr>
        <sz val="10"/>
        <color rgb="FF000000"/>
        <rFont val="Trebuchet MS"/>
        <family val="2"/>
      </rPr>
      <t xml:space="preserve">
-  Ecrit </t>
    </r>
    <r>
      <rPr>
        <sz val="10"/>
        <rFont val="Trebuchet MS"/>
        <family val="2"/>
      </rPr>
      <t xml:space="preserve"> et Oral (durées à préciser)</t>
    </r>
    <r>
      <rPr>
        <sz val="10"/>
        <color rgb="FF000000"/>
        <rFont val="Trebuchet MS"/>
        <family val="2"/>
      </rPr>
      <t xml:space="preserve">
</t>
    </r>
    <r>
      <rPr>
        <b/>
        <sz val="10"/>
        <color rgb="FF000000"/>
        <rFont val="Trebuchet MS"/>
        <family val="2"/>
      </rPr>
      <t xml:space="preserve">
Il n'est pas possible de prévoir un CC </t>
    </r>
    <r>
      <rPr>
        <b/>
        <u/>
        <sz val="10"/>
        <color rgb="FF000000"/>
        <rFont val="Trebuchet MS"/>
        <family val="2"/>
      </rPr>
      <t>ou</t>
    </r>
    <r>
      <rPr>
        <b/>
        <sz val="10"/>
        <color rgb="FF000000"/>
        <rFont val="Trebuchet MS"/>
        <family val="2"/>
      </rPr>
      <t xml:space="preserve"> CT (le choix doit être opéré très clairement)</t>
    </r>
    <r>
      <rPr>
        <sz val="10"/>
        <color rgb="FF000000"/>
        <rFont val="Trebuchet MS"/>
        <family val="2"/>
      </rPr>
      <t xml:space="preserve">
</t>
    </r>
  </si>
  <si>
    <r>
      <t>·</t>
    </r>
    <r>
      <rPr>
        <sz val="7"/>
        <color rgb="FF00000A"/>
        <rFont val="Times New Roman"/>
        <family val="1"/>
      </rPr>
      <t xml:space="preserve">         </t>
    </r>
    <r>
      <rPr>
        <sz val="10"/>
        <color rgb="FF00000A"/>
        <rFont val="Trebuchet MS"/>
        <family val="2"/>
      </rPr>
      <t>Les mémoires, rapports de stage* et projet tuteuré se déroulent en session unique.
*Cela ne s'applique pas aux périodes d'observation telles que définies par la CFVU.</t>
    </r>
  </si>
  <si>
    <r>
      <t xml:space="preserve">Toute modification (intitulé d'UE par exemple) devra être signalée (ecriture en rouge, case remplie en jaune). </t>
    </r>
    <r>
      <rPr>
        <b/>
        <u/>
        <sz val="10"/>
        <color rgb="FF000000"/>
        <rFont val="Trebuchet MS"/>
        <family val="2"/>
      </rPr>
      <t>Elle devra avoir été validée par le Conseil de la composante.</t>
    </r>
  </si>
  <si>
    <t>Les modalités de contrôle des connaissances pour les enseignements d'un même parcours pour le même diplôme sont strictement identiques quel que soit le site de formation</t>
  </si>
  <si>
    <t>METIERS DE LA GESTION ET DE LA COMPTABILITE : FISCALITE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</si>
</sst>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indexed="8"/>
      <name val="Verdana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5"/>
      <name val="Arial"/>
      <family val="2"/>
    </font>
    <font>
      <b/>
      <sz val="10"/>
      <color indexed="16"/>
      <name val="Arial"/>
      <family val="2"/>
    </font>
    <font>
      <sz val="11"/>
      <color indexed="8"/>
      <name val="Calibri"/>
      <family val="2"/>
    </font>
    <font>
      <b/>
      <sz val="11"/>
      <color indexed="16"/>
      <name val="Calibri"/>
      <family val="2"/>
    </font>
    <font>
      <b/>
      <sz val="14"/>
      <color indexed="8"/>
      <name val="Calibri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</font>
    <font>
      <sz val="8"/>
      <color indexed="8"/>
      <name val="Arial"/>
      <family val="2"/>
    </font>
    <font>
      <b/>
      <sz val="9"/>
      <color rgb="FFFF0000"/>
      <name val="Verdana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u/>
      <sz val="10"/>
      <color rgb="FF000000"/>
      <name val="Trebuchet MS"/>
      <family val="2"/>
    </font>
    <font>
      <sz val="10"/>
      <color rgb="FF00000A"/>
      <name val="Symbol"/>
      <family val="1"/>
      <charset val="2"/>
    </font>
    <font>
      <sz val="7"/>
      <color rgb="FF00000A"/>
      <name val="Times New Roman"/>
      <family val="1"/>
    </font>
    <font>
      <sz val="10"/>
      <color rgb="FF00000A"/>
      <name val="Trebuchet MS"/>
      <family val="2"/>
    </font>
  </fonts>
  <fills count="20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FDEE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DEF8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89">
    <xf numFmtId="0" fontId="0" fillId="0" borderId="0" xfId="0"/>
    <xf numFmtId="0" fontId="4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1" fontId="1" fillId="3" borderId="13" xfId="0" applyNumberFormat="1" applyFont="1" applyFill="1" applyBorder="1" applyAlignment="1">
      <alignment horizontal="center" wrapText="1"/>
    </xf>
    <xf numFmtId="0" fontId="1" fillId="3" borderId="13" xfId="0" applyNumberFormat="1" applyFont="1" applyFill="1" applyBorder="1" applyAlignment="1">
      <alignment horizontal="center" wrapText="1"/>
    </xf>
    <xf numFmtId="1" fontId="6" fillId="3" borderId="13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1" fontId="6" fillId="3" borderId="13" xfId="0" applyNumberFormat="1" applyFont="1" applyFill="1" applyBorder="1" applyAlignment="1">
      <alignment horizontal="center"/>
    </xf>
    <xf numFmtId="1" fontId="6" fillId="3" borderId="14" xfId="0" applyNumberFormat="1" applyFont="1" applyFill="1" applyBorder="1" applyAlignment="1">
      <alignment horizontal="center" wrapText="1"/>
    </xf>
    <xf numFmtId="1" fontId="6" fillId="3" borderId="9" xfId="0" applyNumberFormat="1" applyFont="1" applyFill="1" applyBorder="1" applyAlignment="1">
      <alignment horizontal="center" wrapText="1"/>
    </xf>
    <xf numFmtId="0" fontId="7" fillId="3" borderId="9" xfId="0" applyNumberFormat="1" applyFont="1" applyFill="1" applyBorder="1" applyAlignment="1">
      <alignment vertical="top" wrapText="1"/>
    </xf>
    <xf numFmtId="0" fontId="8" fillId="3" borderId="9" xfId="0" applyNumberFormat="1" applyFont="1" applyFill="1" applyBorder="1" applyAlignment="1">
      <alignment vertical="top" wrapText="1"/>
    </xf>
    <xf numFmtId="0" fontId="9" fillId="3" borderId="9" xfId="0" applyNumberFormat="1" applyFont="1" applyFill="1" applyBorder="1" applyAlignment="1">
      <alignment vertical="top" wrapText="1"/>
    </xf>
    <xf numFmtId="0" fontId="10" fillId="3" borderId="13" xfId="0" applyNumberFormat="1" applyFont="1" applyFill="1" applyBorder="1" applyAlignment="1">
      <alignment horizontal="center" wrapText="1"/>
    </xf>
    <xf numFmtId="0" fontId="11" fillId="3" borderId="13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top" wrapText="1"/>
    </xf>
    <xf numFmtId="0" fontId="12" fillId="0" borderId="13" xfId="0" applyNumberFormat="1" applyFont="1" applyBorder="1" applyAlignment="1"/>
    <xf numFmtId="0" fontId="7" fillId="0" borderId="9" xfId="0" applyNumberFormat="1" applyFont="1" applyBorder="1" applyAlignment="1">
      <alignment horizontal="center" wrapText="1"/>
    </xf>
    <xf numFmtId="0" fontId="9" fillId="0" borderId="9" xfId="0" applyNumberFormat="1" applyFont="1" applyBorder="1" applyAlignment="1">
      <alignment horizontal="center" wrapText="1"/>
    </xf>
    <xf numFmtId="0" fontId="9" fillId="0" borderId="9" xfId="0" applyNumberFormat="1" applyFont="1" applyBorder="1" applyAlignment="1">
      <alignment vertical="top" wrapText="1"/>
    </xf>
    <xf numFmtId="1" fontId="12" fillId="3" borderId="13" xfId="0" applyNumberFormat="1" applyFont="1" applyFill="1" applyBorder="1" applyAlignment="1"/>
    <xf numFmtId="0" fontId="13" fillId="3" borderId="13" xfId="0" applyNumberFormat="1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wrapText="1"/>
    </xf>
    <xf numFmtId="0" fontId="9" fillId="3" borderId="9" xfId="0" applyNumberFormat="1" applyFont="1" applyFill="1" applyBorder="1" applyAlignment="1">
      <alignment horizontal="center" wrapText="1"/>
    </xf>
    <xf numFmtId="0" fontId="6" fillId="5" borderId="13" xfId="0" applyNumberFormat="1" applyFont="1" applyFill="1" applyBorder="1" applyAlignment="1">
      <alignment horizontal="center" wrapText="1"/>
    </xf>
    <xf numFmtId="1" fontId="6" fillId="5" borderId="14" xfId="0" applyNumberFormat="1" applyFont="1" applyFill="1" applyBorder="1" applyAlignment="1">
      <alignment horizontal="center" wrapText="1"/>
    </xf>
    <xf numFmtId="0" fontId="7" fillId="5" borderId="9" xfId="0" applyNumberFormat="1" applyFont="1" applyFill="1" applyBorder="1" applyAlignment="1">
      <alignment horizontal="center" wrapText="1"/>
    </xf>
    <xf numFmtId="0" fontId="9" fillId="5" borderId="9" xfId="0" applyNumberFormat="1" applyFont="1" applyFill="1" applyBorder="1" applyAlignment="1">
      <alignment horizontal="center" wrapText="1"/>
    </xf>
    <xf numFmtId="1" fontId="1" fillId="6" borderId="13" xfId="0" applyNumberFormat="1" applyFont="1" applyFill="1" applyBorder="1" applyAlignment="1">
      <alignment horizontal="center" wrapText="1"/>
    </xf>
    <xf numFmtId="1" fontId="12" fillId="6" borderId="14" xfId="0" applyNumberFormat="1" applyFont="1" applyFill="1" applyBorder="1" applyAlignment="1"/>
    <xf numFmtId="1" fontId="12" fillId="6" borderId="15" xfId="0" applyNumberFormat="1" applyFont="1" applyFill="1" applyBorder="1" applyAlignment="1"/>
    <xf numFmtId="1" fontId="2" fillId="6" borderId="15" xfId="0" applyNumberFormat="1" applyFont="1" applyFill="1" applyBorder="1" applyAlignment="1"/>
    <xf numFmtId="1" fontId="12" fillId="4" borderId="16" xfId="0" applyNumberFormat="1" applyFont="1" applyFill="1" applyBorder="1" applyAlignment="1"/>
    <xf numFmtId="1" fontId="1" fillId="4" borderId="18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12" fontId="9" fillId="0" borderId="9" xfId="0" applyNumberFormat="1" applyFont="1" applyBorder="1" applyAlignment="1">
      <alignment horizontal="center" wrapText="1"/>
    </xf>
    <xf numFmtId="2" fontId="9" fillId="0" borderId="9" xfId="0" applyNumberFormat="1" applyFont="1" applyBorder="1" applyAlignment="1">
      <alignment wrapText="1"/>
    </xf>
    <xf numFmtId="0" fontId="20" fillId="6" borderId="15" xfId="0" applyNumberFormat="1" applyFont="1" applyFill="1" applyBorder="1" applyAlignment="1"/>
    <xf numFmtId="1" fontId="16" fillId="5" borderId="9" xfId="0" applyNumberFormat="1" applyFont="1" applyFill="1" applyBorder="1" applyAlignment="1">
      <alignment horizontal="center" wrapText="1"/>
    </xf>
    <xf numFmtId="0" fontId="19" fillId="3" borderId="13" xfId="0" applyNumberFormat="1" applyFont="1" applyFill="1" applyBorder="1" applyAlignment="1">
      <alignment horizontal="center" vertical="top" wrapText="1"/>
    </xf>
    <xf numFmtId="0" fontId="17" fillId="8" borderId="8" xfId="0" applyNumberFormat="1" applyFont="1" applyFill="1" applyBorder="1" applyAlignment="1">
      <alignment horizontal="center" wrapText="1"/>
    </xf>
    <xf numFmtId="0" fontId="18" fillId="8" borderId="8" xfId="0" applyNumberFormat="1" applyFont="1" applyFill="1" applyBorder="1" applyAlignment="1">
      <alignment horizontal="center" wrapText="1"/>
    </xf>
    <xf numFmtId="0" fontId="18" fillId="8" borderId="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 wrapText="1"/>
    </xf>
    <xf numFmtId="0" fontId="8" fillId="0" borderId="0" xfId="0" applyNumberFormat="1" applyFont="1" applyBorder="1" applyAlignment="1">
      <alignment vertical="top" wrapText="1"/>
    </xf>
    <xf numFmtId="0" fontId="9" fillId="0" borderId="0" xfId="0" applyNumberFormat="1" applyFont="1" applyBorder="1" applyAlignment="1">
      <alignment vertical="top" wrapText="1"/>
    </xf>
    <xf numFmtId="1" fontId="16" fillId="5" borderId="0" xfId="0" applyNumberFormat="1" applyFont="1" applyFill="1" applyBorder="1" applyAlignment="1">
      <alignment horizontal="center" wrapText="1"/>
    </xf>
    <xf numFmtId="0" fontId="7" fillId="0" borderId="0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 vertical="top" wrapText="1"/>
    </xf>
    <xf numFmtId="1" fontId="12" fillId="0" borderId="0" xfId="0" applyNumberFormat="1" applyFont="1" applyBorder="1" applyAlignment="1"/>
    <xf numFmtId="0" fontId="12" fillId="0" borderId="21" xfId="0" applyNumberFormat="1" applyFont="1" applyBorder="1" applyAlignment="1"/>
    <xf numFmtId="1" fontId="16" fillId="5" borderId="21" xfId="0" applyNumberFormat="1" applyFont="1" applyFill="1" applyBorder="1" applyAlignment="1">
      <alignment horizontal="center" wrapText="1"/>
    </xf>
    <xf numFmtId="0" fontId="7" fillId="0" borderId="21" xfId="0" applyNumberFormat="1" applyFont="1" applyBorder="1" applyAlignment="1">
      <alignment horizontal="center" wrapText="1"/>
    </xf>
    <xf numFmtId="0" fontId="9" fillId="0" borderId="21" xfId="0" applyNumberFormat="1" applyFont="1" applyBorder="1" applyAlignment="1">
      <alignment horizontal="center" wrapText="1"/>
    </xf>
    <xf numFmtId="0" fontId="9" fillId="0" borderId="21" xfId="0" applyNumberFormat="1" applyFont="1" applyBorder="1" applyAlignment="1">
      <alignment horizontal="center" vertical="top" wrapText="1"/>
    </xf>
    <xf numFmtId="1" fontId="16" fillId="8" borderId="8" xfId="0" applyNumberFormat="1" applyFont="1" applyFill="1" applyBorder="1" applyAlignment="1">
      <alignment horizontal="center" wrapText="1"/>
    </xf>
    <xf numFmtId="1" fontId="12" fillId="6" borderId="17" xfId="0" applyNumberFormat="1" applyFont="1" applyFill="1" applyBorder="1" applyAlignment="1"/>
    <xf numFmtId="1" fontId="14" fillId="6" borderId="17" xfId="0" applyNumberFormat="1" applyFont="1" applyFill="1" applyBorder="1" applyAlignment="1">
      <alignment horizontal="center" vertical="center"/>
    </xf>
    <xf numFmtId="1" fontId="2" fillId="9" borderId="9" xfId="0" applyNumberFormat="1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/>
    </xf>
    <xf numFmtId="0" fontId="18" fillId="10" borderId="9" xfId="1" applyFont="1" applyFill="1" applyBorder="1" applyAlignment="1" applyProtection="1">
      <alignment horizontal="center" wrapText="1"/>
    </xf>
    <xf numFmtId="0" fontId="0" fillId="0" borderId="9" xfId="0" applyBorder="1"/>
    <xf numFmtId="2" fontId="15" fillId="7" borderId="9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8" fillId="10" borderId="24" xfId="1" applyFont="1" applyFill="1" applyBorder="1" applyAlignment="1" applyProtection="1">
      <alignment horizontal="center" wrapText="1"/>
    </xf>
    <xf numFmtId="1" fontId="16" fillId="9" borderId="9" xfId="0" applyNumberFormat="1" applyFont="1" applyFill="1" applyBorder="1" applyAlignment="1">
      <alignment horizontal="center" wrapText="1"/>
    </xf>
    <xf numFmtId="0" fontId="7" fillId="9" borderId="9" xfId="0" applyNumberFormat="1" applyFont="1" applyFill="1" applyBorder="1" applyAlignment="1">
      <alignment horizontal="center" wrapText="1"/>
    </xf>
    <xf numFmtId="0" fontId="9" fillId="9" borderId="9" xfId="0" applyNumberFormat="1" applyFont="1" applyFill="1" applyBorder="1" applyAlignment="1">
      <alignment horizontal="center" wrapText="1"/>
    </xf>
    <xf numFmtId="12" fontId="9" fillId="9" borderId="9" xfId="0" applyNumberFormat="1" applyFont="1" applyFill="1" applyBorder="1" applyAlignment="1">
      <alignment horizontal="center" wrapText="1"/>
    </xf>
    <xf numFmtId="0" fontId="9" fillId="9" borderId="9" xfId="0" applyNumberFormat="1" applyFont="1" applyFill="1" applyBorder="1" applyAlignment="1">
      <alignment vertical="top" wrapText="1"/>
    </xf>
    <xf numFmtId="2" fontId="9" fillId="9" borderId="9" xfId="0" applyNumberFormat="1" applyFont="1" applyFill="1" applyBorder="1" applyAlignment="1">
      <alignment wrapText="1"/>
    </xf>
    <xf numFmtId="0" fontId="19" fillId="9" borderId="24" xfId="1" applyFont="1" applyFill="1" applyBorder="1" applyAlignment="1" applyProtection="1">
      <alignment horizontal="center" wrapText="1"/>
    </xf>
    <xf numFmtId="49" fontId="18" fillId="10" borderId="24" xfId="1" applyNumberFormat="1" applyFont="1" applyFill="1" applyBorder="1" applyAlignment="1" applyProtection="1">
      <alignment horizontal="center" wrapText="1"/>
    </xf>
    <xf numFmtId="0" fontId="18" fillId="10" borderId="25" xfId="1" applyFont="1" applyFill="1" applyBorder="1" applyAlignment="1" applyProtection="1">
      <alignment horizontal="center" wrapText="1"/>
    </xf>
    <xf numFmtId="0" fontId="23" fillId="10" borderId="25" xfId="1" applyFont="1" applyFill="1" applyBorder="1" applyAlignment="1" applyProtection="1">
      <alignment horizontal="center" wrapText="1"/>
    </xf>
    <xf numFmtId="2" fontId="16" fillId="5" borderId="9" xfId="0" applyNumberFormat="1" applyFont="1" applyFill="1" applyBorder="1" applyAlignment="1">
      <alignment horizontal="center" wrapText="1"/>
    </xf>
    <xf numFmtId="0" fontId="0" fillId="9" borderId="9" xfId="0" applyFill="1" applyBorder="1"/>
    <xf numFmtId="0" fontId="19" fillId="9" borderId="9" xfId="1" applyFont="1" applyFill="1" applyBorder="1" applyAlignment="1" applyProtection="1">
      <alignment horizontal="center" wrapText="1"/>
    </xf>
    <xf numFmtId="0" fontId="6" fillId="9" borderId="13" xfId="0" applyNumberFormat="1" applyFont="1" applyFill="1" applyBorder="1" applyAlignment="1">
      <alignment horizontal="center" wrapText="1"/>
    </xf>
    <xf numFmtId="49" fontId="21" fillId="10" borderId="25" xfId="1" applyNumberFormat="1" applyFont="1" applyFill="1" applyBorder="1" applyAlignment="1" applyProtection="1">
      <alignment horizontal="center" wrapText="1"/>
    </xf>
    <xf numFmtId="2" fontId="24" fillId="0" borderId="9" xfId="0" applyNumberFormat="1" applyFont="1" applyBorder="1" applyAlignment="1"/>
    <xf numFmtId="0" fontId="18" fillId="0" borderId="9" xfId="0" applyFont="1" applyFill="1" applyBorder="1" applyAlignment="1">
      <alignment horizontal="left" vertical="top" wrapText="1" indent="2"/>
    </xf>
    <xf numFmtId="0" fontId="18" fillId="10" borderId="9" xfId="1" applyNumberFormat="1" applyFont="1" applyFill="1" applyBorder="1" applyAlignment="1" applyProtection="1">
      <alignment horizontal="center" wrapText="1"/>
    </xf>
    <xf numFmtId="49" fontId="18" fillId="10" borderId="9" xfId="1" applyNumberFormat="1" applyFont="1" applyFill="1" applyBorder="1" applyAlignment="1" applyProtection="1">
      <alignment horizontal="center" wrapText="1"/>
    </xf>
    <xf numFmtId="0" fontId="25" fillId="10" borderId="9" xfId="0" applyFont="1" applyFill="1" applyBorder="1" applyAlignment="1" applyProtection="1">
      <alignment horizont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/>
    </xf>
    <xf numFmtId="0" fontId="18" fillId="10" borderId="26" xfId="1" applyFont="1" applyFill="1" applyBorder="1" applyAlignment="1" applyProtection="1">
      <alignment horizontal="center" wrapText="1"/>
    </xf>
    <xf numFmtId="0" fontId="18" fillId="9" borderId="9" xfId="0" applyFont="1" applyFill="1" applyBorder="1" applyAlignment="1">
      <alignment horizontal="justify" vertical="top" wrapText="1"/>
    </xf>
    <xf numFmtId="0" fontId="18" fillId="9" borderId="9" xfId="0" applyFont="1" applyFill="1" applyBorder="1" applyAlignment="1">
      <alignment vertical="top" wrapText="1"/>
    </xf>
    <xf numFmtId="0" fontId="18" fillId="9" borderId="9" xfId="1" applyNumberFormat="1" applyFont="1" applyFill="1" applyBorder="1" applyAlignment="1" applyProtection="1">
      <alignment horizontal="center" wrapText="1"/>
    </xf>
    <xf numFmtId="49" fontId="21" fillId="9" borderId="25" xfId="1" applyNumberFormat="1" applyFont="1" applyFill="1" applyBorder="1" applyAlignment="1" applyProtection="1">
      <alignment horizontal="center" vertical="center" wrapText="1"/>
    </xf>
    <xf numFmtId="0" fontId="22" fillId="9" borderId="9" xfId="0" applyFont="1" applyFill="1" applyBorder="1" applyAlignment="1">
      <alignment horizontal="center"/>
    </xf>
    <xf numFmtId="0" fontId="22" fillId="9" borderId="26" xfId="0" applyFont="1" applyFill="1" applyBorder="1" applyAlignment="1">
      <alignment horizontal="center"/>
    </xf>
    <xf numFmtId="0" fontId="18" fillId="9" borderId="25" xfId="1" applyFont="1" applyFill="1" applyBorder="1" applyAlignment="1" applyProtection="1">
      <alignment horizontal="center" wrapText="1"/>
    </xf>
    <xf numFmtId="0" fontId="18" fillId="9" borderId="24" xfId="1" applyFont="1" applyFill="1" applyBorder="1" applyAlignment="1" applyProtection="1">
      <alignment horizontal="center" wrapText="1"/>
    </xf>
    <xf numFmtId="1" fontId="6" fillId="9" borderId="14" xfId="0" applyNumberFormat="1" applyFont="1" applyFill="1" applyBorder="1" applyAlignment="1">
      <alignment horizontal="center" wrapText="1"/>
    </xf>
    <xf numFmtId="2" fontId="16" fillId="9" borderId="9" xfId="0" applyNumberFormat="1" applyFont="1" applyFill="1" applyBorder="1" applyAlignment="1">
      <alignment horizontal="center" wrapText="1"/>
    </xf>
    <xf numFmtId="49" fontId="21" fillId="9" borderId="25" xfId="1" applyNumberFormat="1" applyFont="1" applyFill="1" applyBorder="1" applyAlignment="1" applyProtection="1">
      <alignment horizontal="center" wrapText="1"/>
    </xf>
    <xf numFmtId="0" fontId="18" fillId="9" borderId="26" xfId="1" applyFont="1" applyFill="1" applyBorder="1" applyAlignment="1" applyProtection="1">
      <alignment horizontal="center" wrapText="1"/>
    </xf>
    <xf numFmtId="0" fontId="18" fillId="9" borderId="9" xfId="1" applyFont="1" applyFill="1" applyBorder="1" applyAlignment="1" applyProtection="1">
      <alignment horizontal="center" wrapText="1"/>
    </xf>
    <xf numFmtId="0" fontId="18" fillId="0" borderId="9" xfId="0" applyFont="1" applyFill="1" applyBorder="1" applyAlignment="1">
      <alignment horizontal="left" wrapText="1"/>
    </xf>
    <xf numFmtId="0" fontId="18" fillId="0" borderId="9" xfId="0" applyFont="1" applyBorder="1" applyAlignment="1">
      <alignment wrapText="1"/>
    </xf>
    <xf numFmtId="0" fontId="18" fillId="9" borderId="9" xfId="0" applyFont="1" applyFill="1" applyBorder="1" applyAlignment="1">
      <alignment horizontal="justify" wrapText="1"/>
    </xf>
    <xf numFmtId="0" fontId="18" fillId="9" borderId="9" xfId="0" applyFont="1" applyFill="1" applyBorder="1" applyAlignment="1">
      <alignment wrapText="1"/>
    </xf>
    <xf numFmtId="1" fontId="12" fillId="5" borderId="14" xfId="0" applyNumberFormat="1" applyFont="1" applyFill="1" applyBorder="1" applyAlignment="1">
      <alignment horizontal="center"/>
    </xf>
    <xf numFmtId="1" fontId="12" fillId="5" borderId="9" xfId="0" applyNumberFormat="1" applyFont="1" applyFill="1" applyBorder="1" applyAlignment="1">
      <alignment horizontal="center"/>
    </xf>
    <xf numFmtId="0" fontId="9" fillId="0" borderId="24" xfId="0" applyNumberFormat="1" applyFont="1" applyBorder="1" applyAlignment="1">
      <alignment horizontal="center" wrapText="1"/>
    </xf>
    <xf numFmtId="0" fontId="9" fillId="5" borderId="24" xfId="0" applyNumberFormat="1" applyFont="1" applyFill="1" applyBorder="1" applyAlignment="1">
      <alignment horizontal="center" wrapText="1"/>
    </xf>
    <xf numFmtId="12" fontId="9" fillId="0" borderId="24" xfId="0" applyNumberFormat="1" applyFont="1" applyBorder="1" applyAlignment="1">
      <alignment horizontal="center" wrapText="1"/>
    </xf>
    <xf numFmtId="2" fontId="9" fillId="0" borderId="24" xfId="0" applyNumberFormat="1" applyFont="1" applyBorder="1" applyAlignment="1">
      <alignment wrapText="1"/>
    </xf>
    <xf numFmtId="0" fontId="18" fillId="10" borderId="24" xfId="1" applyNumberFormat="1" applyFont="1" applyFill="1" applyBorder="1" applyAlignment="1" applyProtection="1">
      <alignment horizontal="center" wrapText="1"/>
    </xf>
    <xf numFmtId="49" fontId="18" fillId="9" borderId="24" xfId="1" applyNumberFormat="1" applyFont="1" applyFill="1" applyBorder="1" applyAlignment="1" applyProtection="1">
      <alignment horizontal="center" wrapText="1"/>
    </xf>
    <xf numFmtId="0" fontId="18" fillId="9" borderId="24" xfId="1" applyNumberFormat="1" applyFont="1" applyFill="1" applyBorder="1" applyAlignment="1" applyProtection="1">
      <alignment horizontal="center" wrapText="1"/>
    </xf>
    <xf numFmtId="49" fontId="21" fillId="9" borderId="24" xfId="1" applyNumberFormat="1" applyFont="1" applyFill="1" applyBorder="1" applyAlignment="1" applyProtection="1">
      <alignment horizontal="center" wrapText="1"/>
    </xf>
    <xf numFmtId="1" fontId="12" fillId="9" borderId="14" xfId="0" applyNumberFormat="1" applyFont="1" applyFill="1" applyBorder="1" applyAlignment="1">
      <alignment horizontal="center"/>
    </xf>
    <xf numFmtId="1" fontId="12" fillId="9" borderId="9" xfId="0" applyNumberFormat="1" applyFont="1" applyFill="1" applyBorder="1" applyAlignment="1">
      <alignment horizontal="center"/>
    </xf>
    <xf numFmtId="0" fontId="0" fillId="0" borderId="24" xfId="0" applyBorder="1"/>
    <xf numFmtId="0" fontId="18" fillId="0" borderId="24" xfId="0" applyFont="1" applyFill="1" applyBorder="1" applyAlignment="1">
      <alignment horizontal="left" vertical="top" wrapText="1" indent="2"/>
    </xf>
    <xf numFmtId="0" fontId="0" fillId="9" borderId="24" xfId="0" applyFill="1" applyBorder="1"/>
    <xf numFmtId="0" fontId="18" fillId="9" borderId="24" xfId="0" applyFont="1" applyFill="1" applyBorder="1" applyAlignment="1">
      <alignment horizontal="justify" wrapText="1"/>
    </xf>
    <xf numFmtId="0" fontId="18" fillId="0" borderId="24" xfId="0" applyFont="1" applyFill="1" applyBorder="1" applyAlignment="1">
      <alignment horizontal="justify" wrapText="1"/>
    </xf>
    <xf numFmtId="1" fontId="12" fillId="9" borderId="26" xfId="0" applyNumberFormat="1" applyFont="1" applyFill="1" applyBorder="1" applyAlignment="1">
      <alignment horizontal="center"/>
    </xf>
    <xf numFmtId="1" fontId="12" fillId="5" borderId="26" xfId="0" applyNumberFormat="1" applyFont="1" applyFill="1" applyBorder="1" applyAlignment="1">
      <alignment horizontal="center"/>
    </xf>
    <xf numFmtId="1" fontId="12" fillId="5" borderId="27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2" fontId="12" fillId="5" borderId="26" xfId="0" applyNumberFormat="1" applyFont="1" applyFill="1" applyBorder="1" applyAlignment="1">
      <alignment horizontal="center"/>
    </xf>
    <xf numFmtId="2" fontId="9" fillId="0" borderId="9" xfId="0" applyNumberFormat="1" applyFont="1" applyBorder="1" applyAlignment="1">
      <alignment horizontal="center" wrapText="1"/>
    </xf>
    <xf numFmtId="0" fontId="18" fillId="11" borderId="9" xfId="0" applyFont="1" applyFill="1" applyBorder="1" applyAlignment="1">
      <alignment horizontal="left" vertical="top" wrapText="1" indent="2"/>
    </xf>
    <xf numFmtId="0" fontId="18" fillId="12" borderId="9" xfId="0" applyFont="1" applyFill="1" applyBorder="1" applyAlignment="1">
      <alignment horizontal="left" vertical="top" wrapText="1" indent="2"/>
    </xf>
    <xf numFmtId="2" fontId="12" fillId="6" borderId="17" xfId="0" applyNumberFormat="1" applyFont="1" applyFill="1" applyBorder="1" applyAlignment="1"/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28" fillId="14" borderId="9" xfId="0" applyFont="1" applyFill="1" applyBorder="1" applyAlignment="1">
      <alignment horizontal="center" vertical="center"/>
    </xf>
    <xf numFmtId="0" fontId="28" fillId="15" borderId="9" xfId="0" applyFont="1" applyFill="1" applyBorder="1" applyAlignment="1">
      <alignment horizontal="center" vertical="center"/>
    </xf>
    <xf numFmtId="0" fontId="28" fillId="16" borderId="9" xfId="0" applyFont="1" applyFill="1" applyBorder="1" applyAlignment="1">
      <alignment horizontal="center" vertical="center"/>
    </xf>
    <xf numFmtId="1" fontId="6" fillId="17" borderId="31" xfId="0" applyNumberFormat="1" applyFont="1" applyFill="1" applyBorder="1" applyAlignment="1">
      <alignment horizontal="center" wrapText="1"/>
    </xf>
    <xf numFmtId="1" fontId="6" fillId="18" borderId="33" xfId="0" applyNumberFormat="1" applyFont="1" applyFill="1" applyBorder="1" applyAlignment="1">
      <alignment wrapText="1"/>
    </xf>
    <xf numFmtId="0" fontId="4" fillId="14" borderId="9" xfId="0" applyNumberFormat="1" applyFont="1" applyFill="1" applyBorder="1" applyAlignment="1">
      <alignment vertical="top" wrapText="1"/>
    </xf>
    <xf numFmtId="0" fontId="4" fillId="15" borderId="9" xfId="0" applyNumberFormat="1" applyFont="1" applyFill="1" applyBorder="1" applyAlignment="1">
      <alignment vertical="top" wrapText="1"/>
    </xf>
    <xf numFmtId="0" fontId="1" fillId="13" borderId="3" xfId="0" applyNumberFormat="1" applyFont="1" applyFill="1" applyBorder="1" applyAlignment="1">
      <alignment horizontal="center" vertical="center" wrapText="1"/>
    </xf>
    <xf numFmtId="1" fontId="1" fillId="13" borderId="7" xfId="0" applyNumberFormat="1" applyFont="1" applyFill="1" applyBorder="1" applyAlignment="1">
      <alignment horizontal="center" vertical="center" wrapText="1"/>
    </xf>
    <xf numFmtId="1" fontId="1" fillId="13" borderId="10" xfId="0" applyNumberFormat="1" applyFont="1" applyFill="1" applyBorder="1" applyAlignment="1">
      <alignment horizontal="center" vertical="center" wrapText="1"/>
    </xf>
    <xf numFmtId="49" fontId="21" fillId="18" borderId="25" xfId="1" applyNumberFormat="1" applyFont="1" applyFill="1" applyBorder="1" applyAlignment="1" applyProtection="1">
      <alignment horizontal="center" vertical="center" wrapText="1"/>
    </xf>
    <xf numFmtId="0" fontId="0" fillId="18" borderId="9" xfId="0" applyFill="1" applyBorder="1" applyAlignment="1">
      <alignment vertical="center"/>
    </xf>
    <xf numFmtId="0" fontId="18" fillId="18" borderId="9" xfId="0" applyFont="1" applyFill="1" applyBorder="1" applyAlignment="1">
      <alignment horizontal="justify" vertical="center" wrapText="1"/>
    </xf>
    <xf numFmtId="0" fontId="18" fillId="18" borderId="9" xfId="0" applyFont="1" applyFill="1" applyBorder="1" applyAlignment="1">
      <alignment vertical="center" wrapText="1"/>
    </xf>
    <xf numFmtId="0" fontId="18" fillId="18" borderId="9" xfId="1" applyNumberFormat="1" applyFont="1" applyFill="1" applyBorder="1" applyAlignment="1" applyProtection="1">
      <alignment horizontal="center" vertical="center" wrapText="1"/>
    </xf>
    <xf numFmtId="0" fontId="22" fillId="18" borderId="9" xfId="0" applyFont="1" applyFill="1" applyBorder="1" applyAlignment="1">
      <alignment horizontal="center" vertical="center"/>
    </xf>
    <xf numFmtId="0" fontId="22" fillId="18" borderId="26" xfId="0" applyFont="1" applyFill="1" applyBorder="1" applyAlignment="1">
      <alignment horizontal="center" vertical="center"/>
    </xf>
    <xf numFmtId="0" fontId="18" fillId="18" borderId="25" xfId="1" applyFont="1" applyFill="1" applyBorder="1" applyAlignment="1" applyProtection="1">
      <alignment horizontal="center" vertical="center" wrapText="1"/>
    </xf>
    <xf numFmtId="0" fontId="18" fillId="18" borderId="24" xfId="1" applyFont="1" applyFill="1" applyBorder="1" applyAlignment="1" applyProtection="1">
      <alignment horizontal="center" vertical="center" wrapText="1"/>
    </xf>
    <xf numFmtId="1" fontId="6" fillId="18" borderId="14" xfId="0" applyNumberFormat="1" applyFont="1" applyFill="1" applyBorder="1" applyAlignment="1">
      <alignment horizontal="center" vertical="center" wrapText="1"/>
    </xf>
    <xf numFmtId="0" fontId="18" fillId="18" borderId="26" xfId="1" applyFont="1" applyFill="1" applyBorder="1" applyAlignment="1" applyProtection="1">
      <alignment horizontal="center" vertical="center" wrapText="1"/>
    </xf>
    <xf numFmtId="0" fontId="18" fillId="18" borderId="9" xfId="1" applyFont="1" applyFill="1" applyBorder="1" applyAlignment="1" applyProtection="1">
      <alignment horizontal="center" vertical="center" wrapText="1"/>
    </xf>
    <xf numFmtId="0" fontId="18" fillId="5" borderId="25" xfId="1" applyFont="1" applyFill="1" applyBorder="1" applyAlignment="1" applyProtection="1">
      <alignment horizontal="center" wrapText="1"/>
    </xf>
    <xf numFmtId="1" fontId="6" fillId="18" borderId="6" xfId="0" applyNumberFormat="1" applyFont="1" applyFill="1" applyBorder="1" applyAlignment="1">
      <alignment wrapText="1"/>
    </xf>
    <xf numFmtId="1" fontId="6" fillId="17" borderId="9" xfId="0" applyNumberFormat="1" applyFont="1" applyFill="1" applyBorder="1" applyAlignment="1">
      <alignment horizontal="center" wrapText="1"/>
    </xf>
    <xf numFmtId="0" fontId="0" fillId="0" borderId="12" xfId="0" applyBorder="1"/>
    <xf numFmtId="49" fontId="21" fillId="10" borderId="34" xfId="1" applyNumberFormat="1" applyFont="1" applyFill="1" applyBorder="1" applyAlignment="1" applyProtection="1">
      <alignment horizontal="center" wrapText="1"/>
    </xf>
    <xf numFmtId="1" fontId="12" fillId="5" borderId="11" xfId="0" applyNumberFormat="1" applyFont="1" applyFill="1" applyBorder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2" fontId="12" fillId="5" borderId="34" xfId="0" applyNumberFormat="1" applyFont="1" applyFill="1" applyBorder="1" applyAlignment="1">
      <alignment horizontal="center"/>
    </xf>
    <xf numFmtId="0" fontId="18" fillId="10" borderId="12" xfId="1" applyFont="1" applyFill="1" applyBorder="1" applyAlignment="1" applyProtection="1">
      <alignment horizontal="center" wrapText="1"/>
    </xf>
    <xf numFmtId="0" fontId="18" fillId="10" borderId="34" xfId="1" applyFont="1" applyFill="1" applyBorder="1" applyAlignment="1" applyProtection="1">
      <alignment horizontal="center" wrapText="1"/>
    </xf>
    <xf numFmtId="0" fontId="4" fillId="14" borderId="12" xfId="0" applyNumberFormat="1" applyFont="1" applyFill="1" applyBorder="1" applyAlignment="1">
      <alignment vertical="top" wrapText="1"/>
    </xf>
    <xf numFmtId="0" fontId="4" fillId="15" borderId="12" xfId="0" applyNumberFormat="1" applyFont="1" applyFill="1" applyBorder="1" applyAlignment="1">
      <alignment vertical="top" wrapText="1"/>
    </xf>
    <xf numFmtId="1" fontId="6" fillId="17" borderId="39" xfId="0" applyNumberFormat="1" applyFont="1" applyFill="1" applyBorder="1" applyAlignment="1">
      <alignment horizontal="center" wrapText="1"/>
    </xf>
    <xf numFmtId="0" fontId="19" fillId="18" borderId="9" xfId="0" applyFont="1" applyFill="1" applyBorder="1" applyAlignment="1">
      <alignment horizontal="justify" vertical="center" wrapText="1"/>
    </xf>
    <xf numFmtId="0" fontId="1" fillId="5" borderId="40" xfId="0" applyNumberFormat="1" applyFont="1" applyFill="1" applyBorder="1" applyAlignment="1">
      <alignment horizontal="center" wrapText="1"/>
    </xf>
    <xf numFmtId="0" fontId="4" fillId="14" borderId="9" xfId="0" applyFont="1" applyFill="1" applyBorder="1" applyAlignment="1">
      <alignment vertical="top" wrapText="1"/>
    </xf>
    <xf numFmtId="0" fontId="4" fillId="15" borderId="9" xfId="0" applyFont="1" applyFill="1" applyBorder="1" applyAlignment="1">
      <alignment vertical="top" wrapText="1"/>
    </xf>
    <xf numFmtId="0" fontId="0" fillId="5" borderId="24" xfId="0" applyFill="1" applyBorder="1"/>
    <xf numFmtId="0" fontId="18" fillId="5" borderId="24" xfId="1" applyNumberFormat="1" applyFont="1" applyFill="1" applyBorder="1" applyAlignment="1" applyProtection="1">
      <alignment horizontal="center" wrapText="1"/>
    </xf>
    <xf numFmtId="1" fontId="6" fillId="5" borderId="13" xfId="0" applyNumberFormat="1" applyFont="1" applyFill="1" applyBorder="1" applyAlignment="1">
      <alignment horizontal="center" wrapText="1"/>
    </xf>
    <xf numFmtId="0" fontId="4" fillId="5" borderId="9" xfId="0" applyNumberFormat="1" applyFont="1" applyFill="1" applyBorder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49" fontId="21" fillId="10" borderId="41" xfId="1" applyNumberFormat="1" applyFont="1" applyFill="1" applyBorder="1" applyAlignment="1" applyProtection="1">
      <alignment horizontal="center" wrapText="1"/>
    </xf>
    <xf numFmtId="1" fontId="12" fillId="5" borderId="0" xfId="0" applyNumberFormat="1" applyFont="1" applyFill="1" applyBorder="1" applyAlignment="1">
      <alignment horizontal="center"/>
    </xf>
    <xf numFmtId="1" fontId="12" fillId="5" borderId="41" xfId="0" applyNumberFormat="1" applyFont="1" applyFill="1" applyBorder="1" applyAlignment="1">
      <alignment horizontal="center"/>
    </xf>
    <xf numFmtId="0" fontId="18" fillId="10" borderId="41" xfId="1" applyFont="1" applyFill="1" applyBorder="1" applyAlignment="1" applyProtection="1">
      <alignment horizontal="center" wrapText="1"/>
    </xf>
    <xf numFmtId="0" fontId="0" fillId="5" borderId="9" xfId="0" applyFill="1" applyBorder="1"/>
    <xf numFmtId="49" fontId="21" fillId="5" borderId="41" xfId="1" applyNumberFormat="1" applyFont="1" applyFill="1" applyBorder="1" applyAlignment="1" applyProtection="1">
      <alignment horizontal="center" wrapText="1"/>
    </xf>
    <xf numFmtId="1" fontId="12" fillId="5" borderId="39" xfId="0" applyNumberFormat="1" applyFont="1" applyFill="1" applyBorder="1" applyAlignment="1">
      <alignment horizontal="center"/>
    </xf>
    <xf numFmtId="0" fontId="18" fillId="5" borderId="35" xfId="1" applyFont="1" applyFill="1" applyBorder="1" applyAlignment="1" applyProtection="1">
      <alignment horizontal="center" wrapText="1"/>
    </xf>
    <xf numFmtId="0" fontId="18" fillId="5" borderId="24" xfId="1" applyFont="1" applyFill="1" applyBorder="1" applyAlignment="1" applyProtection="1">
      <alignment horizontal="center" wrapText="1"/>
    </xf>
    <xf numFmtId="0" fontId="18" fillId="5" borderId="9" xfId="1" applyFont="1" applyFill="1" applyBorder="1" applyAlignment="1" applyProtection="1">
      <alignment horizontal="center" wrapText="1"/>
    </xf>
    <xf numFmtId="0" fontId="19" fillId="5" borderId="12" xfId="0" applyFont="1" applyFill="1" applyBorder="1" applyAlignment="1">
      <alignment vertical="top" wrapText="1"/>
    </xf>
    <xf numFmtId="0" fontId="18" fillId="5" borderId="34" xfId="1" applyFont="1" applyFill="1" applyBorder="1" applyAlignment="1" applyProtection="1">
      <alignment horizontal="center" wrapText="1"/>
    </xf>
    <xf numFmtId="0" fontId="4" fillId="14" borderId="36" xfId="0" applyNumberFormat="1" applyFont="1" applyFill="1" applyBorder="1" applyAlignment="1">
      <alignment vertical="top" wrapText="1"/>
    </xf>
    <xf numFmtId="0" fontId="4" fillId="14" borderId="36" xfId="0" applyFont="1" applyFill="1" applyBorder="1" applyAlignment="1">
      <alignment vertical="top" wrapText="1"/>
    </xf>
    <xf numFmtId="0" fontId="4" fillId="15" borderId="36" xfId="0" applyNumberFormat="1" applyFont="1" applyFill="1" applyBorder="1" applyAlignment="1">
      <alignment vertical="top" wrapText="1"/>
    </xf>
    <xf numFmtId="0" fontId="4" fillId="15" borderId="36" xfId="0" applyFont="1" applyFill="1" applyBorder="1" applyAlignment="1">
      <alignment vertical="top" wrapText="1"/>
    </xf>
    <xf numFmtId="0" fontId="18" fillId="0" borderId="9" xfId="0" applyFont="1" applyFill="1" applyBorder="1" applyAlignment="1">
      <alignment horizontal="left" vertical="center" wrapText="1" indent="2"/>
    </xf>
    <xf numFmtId="0" fontId="4" fillId="14" borderId="9" xfId="0" applyFont="1" applyFill="1" applyBorder="1" applyAlignment="1">
      <alignment vertical="center" wrapText="1"/>
    </xf>
    <xf numFmtId="0" fontId="28" fillId="15" borderId="9" xfId="0" applyFont="1" applyFill="1" applyBorder="1" applyAlignment="1">
      <alignment horizontal="center" vertical="center"/>
    </xf>
    <xf numFmtId="0" fontId="28" fillId="16" borderId="9" xfId="0" applyFont="1" applyFill="1" applyBorder="1" applyAlignment="1">
      <alignment horizontal="center" vertical="center"/>
    </xf>
    <xf numFmtId="0" fontId="27" fillId="13" borderId="28" xfId="0" applyFont="1" applyFill="1" applyBorder="1" applyAlignment="1">
      <alignment horizontal="center" vertical="center"/>
    </xf>
    <xf numFmtId="0" fontId="27" fillId="13" borderId="29" xfId="0" applyFont="1" applyFill="1" applyBorder="1" applyAlignment="1">
      <alignment horizontal="center" vertical="center"/>
    </xf>
    <xf numFmtId="0" fontId="27" fillId="13" borderId="42" xfId="0" applyFont="1" applyFill="1" applyBorder="1" applyAlignment="1">
      <alignment horizontal="center" vertical="center"/>
    </xf>
    <xf numFmtId="0" fontId="28" fillId="16" borderId="9" xfId="0" applyFont="1" applyFill="1" applyBorder="1" applyAlignment="1">
      <alignment horizontal="center" vertical="center"/>
    </xf>
    <xf numFmtId="0" fontId="28" fillId="15" borderId="9" xfId="0" applyFont="1" applyFill="1" applyBorder="1" applyAlignment="1">
      <alignment horizontal="center" vertical="center"/>
    </xf>
    <xf numFmtId="1" fontId="16" fillId="17" borderId="43" xfId="0" applyNumberFormat="1" applyFont="1" applyFill="1" applyBorder="1" applyAlignment="1">
      <alignment horizontal="center" wrapText="1"/>
    </xf>
    <xf numFmtId="1" fontId="16" fillId="17" borderId="44" xfId="0" applyNumberFormat="1" applyFont="1" applyFill="1" applyBorder="1" applyAlignment="1">
      <alignment horizontal="center" wrapText="1"/>
    </xf>
    <xf numFmtId="1" fontId="16" fillId="17" borderId="45" xfId="0" applyNumberFormat="1" applyFont="1" applyFill="1" applyBorder="1" applyAlignment="1">
      <alignment horizontal="center" wrapText="1"/>
    </xf>
    <xf numFmtId="1" fontId="6" fillId="18" borderId="32" xfId="0" applyNumberFormat="1" applyFont="1" applyFill="1" applyBorder="1" applyAlignment="1">
      <alignment horizontal="center" wrapText="1"/>
    </xf>
    <xf numFmtId="1" fontId="6" fillId="18" borderId="33" xfId="0" applyNumberFormat="1" applyFont="1" applyFill="1" applyBorder="1" applyAlignment="1">
      <alignment horizontal="center" wrapText="1"/>
    </xf>
    <xf numFmtId="1" fontId="16" fillId="18" borderId="28" xfId="0" applyNumberFormat="1" applyFont="1" applyFill="1" applyBorder="1" applyAlignment="1">
      <alignment horizontal="center" wrapText="1"/>
    </xf>
    <xf numFmtId="1" fontId="16" fillId="18" borderId="46" xfId="0" applyNumberFormat="1" applyFont="1" applyFill="1" applyBorder="1" applyAlignment="1">
      <alignment horizontal="center" wrapText="1"/>
    </xf>
    <xf numFmtId="0" fontId="1" fillId="13" borderId="1" xfId="0" applyNumberFormat="1" applyFont="1" applyFill="1" applyBorder="1" applyAlignment="1">
      <alignment horizontal="center" vertical="center" wrapText="1"/>
    </xf>
    <xf numFmtId="1" fontId="1" fillId="13" borderId="7" xfId="0" applyNumberFormat="1" applyFont="1" applyFill="1" applyBorder="1" applyAlignment="1">
      <alignment horizontal="center" vertical="center" wrapText="1"/>
    </xf>
    <xf numFmtId="1" fontId="1" fillId="13" borderId="10" xfId="0" applyNumberFormat="1" applyFont="1" applyFill="1" applyBorder="1" applyAlignment="1">
      <alignment horizontal="center" vertical="center" wrapText="1"/>
    </xf>
    <xf numFmtId="0" fontId="1" fillId="13" borderId="37" xfId="0" applyNumberFormat="1" applyFont="1" applyFill="1" applyBorder="1" applyAlignment="1">
      <alignment horizontal="center" vertical="center" wrapText="1"/>
    </xf>
    <xf numFmtId="1" fontId="1" fillId="13" borderId="38" xfId="0" applyNumberFormat="1" applyFont="1" applyFill="1" applyBorder="1" applyAlignment="1">
      <alignment horizontal="center" vertical="center" wrapText="1"/>
    </xf>
    <xf numFmtId="0" fontId="27" fillId="13" borderId="28" xfId="0" applyNumberFormat="1" applyFont="1" applyFill="1" applyBorder="1" applyAlignment="1">
      <alignment horizontal="center" vertical="center"/>
    </xf>
    <xf numFmtId="0" fontId="27" fillId="13" borderId="29" xfId="0" applyNumberFormat="1" applyFont="1" applyFill="1" applyBorder="1" applyAlignment="1">
      <alignment horizontal="center" vertical="center"/>
    </xf>
    <xf numFmtId="0" fontId="27" fillId="13" borderId="30" xfId="0" applyNumberFormat="1" applyFont="1" applyFill="1" applyBorder="1" applyAlignment="1">
      <alignment horizontal="center" vertical="center"/>
    </xf>
    <xf numFmtId="0" fontId="28" fillId="14" borderId="9" xfId="0" applyFont="1" applyFill="1" applyBorder="1" applyAlignment="1">
      <alignment horizontal="center" vertical="center"/>
    </xf>
    <xf numFmtId="0" fontId="2" fillId="13" borderId="3" xfId="0" applyNumberFormat="1" applyFont="1" applyFill="1" applyBorder="1" applyAlignment="1">
      <alignment horizontal="center" vertical="center"/>
    </xf>
    <xf numFmtId="1" fontId="2" fillId="1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13" borderId="2" xfId="0" applyNumberFormat="1" applyFont="1" applyFill="1" applyBorder="1" applyAlignment="1">
      <alignment horizontal="center" vertical="center" wrapText="1"/>
    </xf>
    <xf numFmtId="1" fontId="1" fillId="13" borderId="1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right" vertical="top" wrapText="1"/>
    </xf>
    <xf numFmtId="0" fontId="0" fillId="0" borderId="15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15" fillId="7" borderId="2" xfId="0" applyNumberFormat="1" applyFont="1" applyFill="1" applyBorder="1" applyAlignment="1">
      <alignment horizontal="right" vertical="center" wrapText="1"/>
    </xf>
    <xf numFmtId="1" fontId="15" fillId="7" borderId="17" xfId="0" applyNumberFormat="1" applyFont="1" applyFill="1" applyBorder="1" applyAlignment="1">
      <alignment horizontal="right" vertical="center" wrapText="1"/>
    </xf>
    <xf numFmtId="1" fontId="15" fillId="7" borderId="11" xfId="0" applyNumberFormat="1" applyFont="1" applyFill="1" applyBorder="1" applyAlignment="1">
      <alignment horizontal="right" vertical="center" wrapText="1"/>
    </xf>
    <xf numFmtId="1" fontId="15" fillId="7" borderId="19" xfId="0" applyNumberFormat="1" applyFont="1" applyFill="1" applyBorder="1" applyAlignment="1">
      <alignment horizontal="right" vertical="center" wrapText="1"/>
    </xf>
    <xf numFmtId="0" fontId="19" fillId="10" borderId="8" xfId="1" quotePrefix="1" applyFont="1" applyFill="1" applyBorder="1" applyAlignment="1" applyProtection="1">
      <alignment horizontal="center" vertical="center" wrapText="1"/>
    </xf>
    <xf numFmtId="0" fontId="19" fillId="10" borderId="22" xfId="1" quotePrefix="1" applyFont="1" applyFill="1" applyBorder="1" applyAlignment="1" applyProtection="1">
      <alignment horizontal="center" vertical="center" wrapText="1"/>
    </xf>
    <xf numFmtId="0" fontId="19" fillId="10" borderId="12" xfId="1" quotePrefix="1" applyFont="1" applyFill="1" applyBorder="1" applyAlignment="1" applyProtection="1">
      <alignment horizontal="center" vertical="center" wrapText="1"/>
    </xf>
    <xf numFmtId="0" fontId="26" fillId="0" borderId="0" xfId="0" applyNumberFormat="1" applyFont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right"/>
    </xf>
    <xf numFmtId="0" fontId="2" fillId="0" borderId="19" xfId="0" applyNumberFormat="1" applyFont="1" applyBorder="1" applyAlignment="1">
      <alignment horizontal="right"/>
    </xf>
    <xf numFmtId="0" fontId="2" fillId="0" borderId="2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wrapText="1"/>
    </xf>
    <xf numFmtId="0" fontId="1" fillId="0" borderId="40" xfId="0" applyNumberFormat="1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left" vertical="top" wrapText="1" indent="2"/>
    </xf>
    <xf numFmtId="0" fontId="23" fillId="10" borderId="9" xfId="1" applyNumberFormat="1" applyFont="1" applyFill="1" applyBorder="1" applyAlignment="1" applyProtection="1">
      <alignment horizontal="center" wrapText="1"/>
    </xf>
    <xf numFmtId="49" fontId="23" fillId="10" borderId="9" xfId="1" applyNumberFormat="1" applyFont="1" applyFill="1" applyBorder="1" applyAlignment="1" applyProtection="1">
      <alignment horizontal="center" wrapText="1"/>
    </xf>
    <xf numFmtId="0" fontId="23" fillId="10" borderId="12" xfId="1" applyNumberFormat="1" applyFont="1" applyFill="1" applyBorder="1" applyAlignment="1" applyProtection="1">
      <alignment horizontal="center" wrapText="1"/>
    </xf>
    <xf numFmtId="49" fontId="23" fillId="10" borderId="12" xfId="1" applyNumberFormat="1" applyFont="1" applyFill="1" applyBorder="1" applyAlignment="1" applyProtection="1">
      <alignment horizontal="center" wrapText="1"/>
    </xf>
    <xf numFmtId="49" fontId="23" fillId="5" borderId="9" xfId="1" applyNumberFormat="1" applyFont="1" applyFill="1" applyBorder="1" applyAlignment="1" applyProtection="1">
      <alignment horizontal="center" wrapText="1"/>
    </xf>
    <xf numFmtId="49" fontId="30" fillId="0" borderId="9" xfId="1" applyNumberFormat="1" applyFont="1" applyFill="1" applyBorder="1" applyAlignment="1" applyProtection="1">
      <alignment horizontal="center" wrapText="1"/>
    </xf>
    <xf numFmtId="0" fontId="23" fillId="5" borderId="24" xfId="1" applyNumberFormat="1" applyFont="1" applyFill="1" applyBorder="1" applyAlignment="1" applyProtection="1">
      <alignment horizontal="center" wrapText="1"/>
    </xf>
    <xf numFmtId="49" fontId="23" fillId="10" borderId="24" xfId="1" applyNumberFormat="1" applyFont="1" applyFill="1" applyBorder="1" applyAlignment="1" applyProtection="1">
      <alignment horizontal="center" wrapText="1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wrapText="1"/>
    </xf>
    <xf numFmtId="15" fontId="0" fillId="19" borderId="9" xfId="0" applyNumberFormat="1" applyFill="1" applyBorder="1"/>
    <xf numFmtId="0" fontId="29" fillId="0" borderId="0" xfId="0" applyFont="1"/>
    <xf numFmtId="0" fontId="29" fillId="0" borderId="9" xfId="0" applyFont="1" applyBorder="1"/>
    <xf numFmtId="0" fontId="0" fillId="19" borderId="9" xfId="0" applyFill="1" applyBorder="1"/>
    <xf numFmtId="0" fontId="29" fillId="0" borderId="0" xfId="0" applyFont="1" applyBorder="1"/>
    <xf numFmtId="0" fontId="0" fillId="5" borderId="0" xfId="0" applyFill="1" applyBorder="1"/>
    <xf numFmtId="0" fontId="33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1" fillId="0" borderId="0" xfId="0" applyNumberFormat="1" applyFont="1" applyFill="1" applyBorder="1" applyAlignment="1">
      <alignment horizontal="center" wrapText="1"/>
    </xf>
    <xf numFmtId="0" fontId="16" fillId="0" borderId="9" xfId="1" applyNumberFormat="1" applyFont="1" applyFill="1" applyBorder="1" applyAlignment="1" applyProtection="1">
      <alignment horizontal="center" wrapText="1"/>
    </xf>
    <xf numFmtId="49" fontId="18" fillId="0" borderId="9" xfId="1" applyNumberFormat="1" applyFont="1" applyFill="1" applyBorder="1" applyAlignment="1" applyProtection="1">
      <alignment horizontal="center" wrapText="1"/>
    </xf>
    <xf numFmtId="0" fontId="18" fillId="0" borderId="24" xfId="0" applyFont="1" applyFill="1" applyBorder="1" applyAlignment="1">
      <alignment horizontal="justify" vertical="center" wrapText="1"/>
    </xf>
    <xf numFmtId="0" fontId="18" fillId="0" borderId="24" xfId="0" applyFont="1" applyFill="1" applyBorder="1" applyAlignment="1">
      <alignment vertical="top" wrapText="1"/>
    </xf>
    <xf numFmtId="0" fontId="19" fillId="0" borderId="9" xfId="1" applyFont="1" applyFill="1" applyBorder="1" applyAlignment="1" applyProtection="1">
      <alignment horizontal="center" wrapText="1"/>
    </xf>
    <xf numFmtId="0" fontId="18" fillId="0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RECTION-CFVU\DIRECTION\Secr&#233;tariat%20POLE%20AVENIR\MODALITES%20DE%20CONTROLE%20DES%20CONNAISSANCES\MCC%202018-2019\LP%20-%20DEG\MCC%202018-2019_LP%20Assurance,%20Banque,%20Finance_version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rection%20de%20la%20formation%20intiale\Contrat%202018-2022-%20retour%20composantes\Licence%20professionnelle\Droit,%20Economie,%20Gestion\IUT%2018\Intervention%20sociale\descriptif_de%20la%20formation_LP_intervention%20soci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8-2019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B2" t="str">
            <v>écrit</v>
          </cell>
        </row>
        <row r="3">
          <cell r="B3" t="str">
            <v>oral</v>
          </cell>
        </row>
        <row r="4">
          <cell r="B4" t="str">
            <v>dossier</v>
          </cell>
        </row>
        <row r="5">
          <cell r="B5" t="str">
            <v>mémoire</v>
          </cell>
        </row>
        <row r="6">
          <cell r="B6" t="str">
            <v>rapport de visite</v>
          </cell>
        </row>
        <row r="7">
          <cell r="B7" t="str">
            <v>écrit et 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_aide à la saisie"/>
      <sheetName val="Description"/>
      <sheetName val="Equipe pédagogique"/>
      <sheetName val="Exemples"/>
      <sheetName val="valeurs listes déroulantes"/>
    </sheetNames>
    <sheetDataSet>
      <sheetData sheetId="0"/>
      <sheetData sheetId="1"/>
      <sheetData sheetId="2"/>
      <sheetData sheetId="3"/>
      <sheetData sheetId="4">
        <row r="1">
          <cell r="K1" t="str">
            <v>01 : Droit privé et sciences criminelles</v>
          </cell>
        </row>
        <row r="2">
          <cell r="K2" t="str">
            <v>02 : Droit public</v>
          </cell>
        </row>
        <row r="3">
          <cell r="K3" t="str">
            <v>03 : Histoire du droit et des institutions</v>
          </cell>
        </row>
        <row r="4">
          <cell r="K4" t="str">
            <v>05 : Sciences économiques</v>
          </cell>
        </row>
        <row r="5">
          <cell r="K5" t="str">
            <v>06 : Sciences de gestion</v>
          </cell>
        </row>
        <row r="6">
          <cell r="K6" t="str">
            <v>07 : Sciences du langage : linguistique et phonétique générales</v>
          </cell>
        </row>
        <row r="7">
          <cell r="K7" t="str">
            <v>08 : Langue et littérature anciennes</v>
          </cell>
        </row>
        <row r="8">
          <cell r="K8" t="str">
            <v>09 : Langue et littérature françaises</v>
          </cell>
        </row>
        <row r="9">
          <cell r="K9" t="str">
            <v>10 : Littératures comparées</v>
          </cell>
        </row>
        <row r="10">
          <cell r="K10" t="str">
            <v>11 : Langues et littératures anglaises et anglo-saxonnes</v>
          </cell>
        </row>
        <row r="11">
          <cell r="K11" t="str">
            <v>12 : Langues et littératures germaniques et scandinaves</v>
          </cell>
        </row>
        <row r="12">
          <cell r="K12" t="str">
            <v>14 : Langues et littératures romanes : espagnol, italien, portugais…</v>
          </cell>
        </row>
        <row r="13">
          <cell r="K13" t="str">
            <v>15 : Langues et littératures arables, chinoises, japonaises, hébraïques…</v>
          </cell>
        </row>
        <row r="14">
          <cell r="K14" t="str">
            <v>16 : Psychologie, psychologie clinique, psychologie sociale</v>
          </cell>
        </row>
        <row r="15">
          <cell r="K15" t="str">
            <v>17 :Philosophie</v>
          </cell>
        </row>
        <row r="16">
          <cell r="K16" t="str">
            <v>18 : Architecture, arts appliqués, arts plastiques, arts du spectacle….</v>
          </cell>
        </row>
        <row r="17">
          <cell r="K17" t="str">
            <v>19 : Sociologie, démographie</v>
          </cell>
        </row>
        <row r="18">
          <cell r="K18" t="str">
            <v>20 : Ethnologie, préhistoire, anthropologie biologique</v>
          </cell>
        </row>
        <row r="19">
          <cell r="K19" t="str">
            <v>21 : Histoire , civilisations, archéologie et art des mondes anciens et médiévaux</v>
          </cell>
        </row>
        <row r="20">
          <cell r="K20" t="str">
            <v>22 : Histoire , civilisations : histoire des mondes modernes, histoire du monde contemporain</v>
          </cell>
        </row>
        <row r="21">
          <cell r="K21" t="str">
            <v>23 : Géographie physique, humaine, économique et régionale</v>
          </cell>
        </row>
        <row r="22">
          <cell r="K22" t="str">
            <v>25 : Mathématiques</v>
          </cell>
        </row>
        <row r="23">
          <cell r="K23" t="str">
            <v>27 : Informatique</v>
          </cell>
        </row>
        <row r="24">
          <cell r="K24" t="str">
            <v>28 : Milieux denses et matériaux</v>
          </cell>
        </row>
        <row r="25">
          <cell r="K25" t="str">
            <v>30 : Milieux dilués et optique</v>
          </cell>
        </row>
        <row r="26">
          <cell r="K26" t="str">
            <v>31 : Chimie théorique, physique et analytique</v>
          </cell>
        </row>
        <row r="27">
          <cell r="K27" t="str">
            <v>32 : Chimie organique, minérale, industrielle</v>
          </cell>
        </row>
        <row r="28">
          <cell r="K28" t="str">
            <v>33 : Chimie des matériaux</v>
          </cell>
        </row>
        <row r="29">
          <cell r="K29" t="str">
            <v>34 : Astronomie, astrophysique</v>
          </cell>
        </row>
        <row r="30">
          <cell r="K30" t="str">
            <v>35 : Structure et évolution de la terre et des autres planètes</v>
          </cell>
        </row>
        <row r="31">
          <cell r="K31" t="str">
            <v>36 : Terre solide : géodynamique des enveloppes supérieures, paléobiosphère</v>
          </cell>
        </row>
        <row r="32">
          <cell r="K32" t="str">
            <v>37 : Météorologie, océanographie physique de l'environnement</v>
          </cell>
        </row>
        <row r="33">
          <cell r="K33" t="str">
            <v>60 : Mécanique, génie mécanique, génie civil</v>
          </cell>
        </row>
        <row r="34">
          <cell r="K34" t="str">
            <v>61 : Génie informatique, automatique et traitement du signal</v>
          </cell>
        </row>
        <row r="35">
          <cell r="K35" t="str">
            <v>62 : Energétique, génie des procédés</v>
          </cell>
        </row>
        <row r="36">
          <cell r="K36" t="str">
            <v>63 : Génie électrique, électronique, photonique et systèmes</v>
          </cell>
        </row>
        <row r="37">
          <cell r="K37" t="str">
            <v>64 : Biochimie et biologie moléculaire</v>
          </cell>
        </row>
        <row r="38">
          <cell r="K38" t="str">
            <v>65 : Biologie cellulaire</v>
          </cell>
        </row>
        <row r="39">
          <cell r="K39" t="str">
            <v>66 : Physiologie</v>
          </cell>
        </row>
        <row r="40">
          <cell r="K40" t="str">
            <v>67 :Biologie des populations et écologie</v>
          </cell>
        </row>
        <row r="41">
          <cell r="K41" t="str">
            <v>68 : Biologie des organismes</v>
          </cell>
        </row>
        <row r="42">
          <cell r="K42" t="str">
            <v>69 : Neurosciences</v>
          </cell>
        </row>
        <row r="43">
          <cell r="K43" t="str">
            <v>70 : Sciences de l'éducation</v>
          </cell>
        </row>
        <row r="44">
          <cell r="K44" t="str">
            <v>71 : Sciences de l'information et de la communication</v>
          </cell>
        </row>
        <row r="45">
          <cell r="K45" t="str">
            <v>72 : Epistémologie, histoire des sciences et des techniques</v>
          </cell>
        </row>
        <row r="46">
          <cell r="K46" t="str">
            <v>74 : Sciences et techniques des activités physiques et sportives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4" sqref="B4"/>
    </sheetView>
  </sheetViews>
  <sheetFormatPr baseColWidth="10" defaultRowHeight="15" x14ac:dyDescent="0.25"/>
  <cols>
    <col min="1" max="1" width="50.7109375" customWidth="1"/>
    <col min="2" max="2" width="66" bestFit="1" customWidth="1"/>
  </cols>
  <sheetData>
    <row r="1" spans="1:4" x14ac:dyDescent="0.25">
      <c r="A1" s="269" t="s">
        <v>105</v>
      </c>
      <c r="B1" s="269" t="s">
        <v>117</v>
      </c>
      <c r="C1" s="269"/>
      <c r="D1" s="269"/>
    </row>
    <row r="2" spans="1:4" ht="30" x14ac:dyDescent="0.25">
      <c r="A2" s="270" t="s">
        <v>106</v>
      </c>
      <c r="B2" s="271">
        <v>44725</v>
      </c>
    </row>
    <row r="3" spans="1:4" x14ac:dyDescent="0.25">
      <c r="A3" s="272"/>
    </row>
    <row r="4" spans="1:4" x14ac:dyDescent="0.25">
      <c r="A4" s="273" t="s">
        <v>107</v>
      </c>
      <c r="B4" s="271" t="s">
        <v>108</v>
      </c>
    </row>
    <row r="5" spans="1:4" x14ac:dyDescent="0.25">
      <c r="A5" s="272"/>
    </row>
    <row r="6" spans="1:4" x14ac:dyDescent="0.25">
      <c r="A6" s="273" t="s">
        <v>109</v>
      </c>
      <c r="B6" s="274"/>
    </row>
    <row r="7" spans="1:4" x14ac:dyDescent="0.25">
      <c r="A7" s="273" t="s">
        <v>110</v>
      </c>
      <c r="B7" s="274"/>
    </row>
    <row r="8" spans="1:4" x14ac:dyDescent="0.25">
      <c r="A8" s="275"/>
      <c r="B8" s="276"/>
    </row>
    <row r="9" spans="1:4" x14ac:dyDescent="0.25">
      <c r="A9" s="272" t="s">
        <v>111</v>
      </c>
    </row>
    <row r="10" spans="1:4" ht="30" x14ac:dyDescent="0.25">
      <c r="A10" s="277" t="s">
        <v>112</v>
      </c>
    </row>
    <row r="12" spans="1:4" ht="180" x14ac:dyDescent="0.25">
      <c r="A12" s="278" t="s">
        <v>113</v>
      </c>
      <c r="B12" s="278"/>
    </row>
    <row r="13" spans="1:4" ht="60" x14ac:dyDescent="0.25">
      <c r="A13" s="279" t="s">
        <v>114</v>
      </c>
    </row>
    <row r="14" spans="1:4" ht="60" x14ac:dyDescent="0.25">
      <c r="A14" s="280" t="s">
        <v>115</v>
      </c>
    </row>
    <row r="15" spans="1:4" x14ac:dyDescent="0.25">
      <c r="A15" s="281"/>
    </row>
    <row r="16" spans="1:4" ht="60" x14ac:dyDescent="0.25">
      <c r="A16" s="281" t="s">
        <v>116</v>
      </c>
    </row>
    <row r="17" spans="1:1" x14ac:dyDescent="0.25">
      <c r="A17" s="281"/>
    </row>
    <row r="18" spans="1:1" x14ac:dyDescent="0.25">
      <c r="A18" s="281"/>
    </row>
    <row r="19" spans="1:1" x14ac:dyDescent="0.25">
      <c r="A19" s="281"/>
    </row>
    <row r="20" spans="1:1" x14ac:dyDescent="0.25">
      <c r="A20" s="281"/>
    </row>
    <row r="21" spans="1:1" x14ac:dyDescent="0.25">
      <c r="A21" s="281"/>
    </row>
    <row r="22" spans="1:1" x14ac:dyDescent="0.25">
      <c r="A22" s="281"/>
    </row>
    <row r="24" spans="1:1" x14ac:dyDescent="0.25">
      <c r="A24" s="28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23"/>
  <sheetViews>
    <sheetView tabSelected="1" zoomScale="85" zoomScaleNormal="85" workbookViewId="0">
      <selection activeCell="E12" sqref="E12"/>
    </sheetView>
  </sheetViews>
  <sheetFormatPr baseColWidth="10" defaultColWidth="11.5703125" defaultRowHeight="15" x14ac:dyDescent="0.25"/>
  <cols>
    <col min="1" max="1" width="11.5703125" style="1" customWidth="1"/>
    <col min="2" max="2" width="49.28515625" style="1" customWidth="1"/>
    <col min="3" max="3" width="11.5703125" style="1" customWidth="1"/>
    <col min="4" max="4" width="27.7109375" style="1" customWidth="1"/>
    <col min="5" max="5" width="20.140625" style="1" customWidth="1"/>
    <col min="6" max="7" width="8.5703125" style="1" customWidth="1"/>
    <col min="8" max="8" width="8.140625" style="1" customWidth="1"/>
    <col min="9" max="9" width="15" style="1" customWidth="1"/>
    <col min="10" max="14" width="11.5703125" style="1" customWidth="1"/>
    <col min="15" max="15" width="12.85546875" style="1" customWidth="1"/>
    <col min="16" max="16" width="12.42578125" style="1" customWidth="1"/>
    <col min="17" max="23" width="11.5703125" style="1" customWidth="1"/>
    <col min="24" max="24" width="12" style="1" customWidth="1"/>
    <col min="25" max="25" width="11.5703125" style="1" customWidth="1"/>
    <col min="26" max="26" width="20" style="1" customWidth="1"/>
    <col min="27" max="27" width="13.140625" style="1" customWidth="1"/>
    <col min="28" max="31" width="11.5703125" style="1" customWidth="1"/>
    <col min="32" max="32" width="12" style="1" customWidth="1"/>
    <col min="33" max="33" width="11.5703125" style="1" customWidth="1"/>
    <col min="34" max="34" width="35.42578125" style="1" bestFit="1" customWidth="1"/>
    <col min="35" max="35" width="13.140625" style="1" customWidth="1"/>
    <col min="36" max="37" width="11.5703125" style="1" customWidth="1"/>
    <col min="38" max="38" width="35.42578125" style="1" bestFit="1" customWidth="1"/>
    <col min="39" max="221" width="11.5703125" style="1" customWidth="1"/>
    <col min="222" max="16384" width="11.5703125" style="2"/>
  </cols>
  <sheetData>
    <row r="1" spans="1:39" ht="51" customHeight="1" x14ac:dyDescent="0.25">
      <c r="A1" s="213" t="s">
        <v>0</v>
      </c>
      <c r="B1" s="213" t="s">
        <v>1</v>
      </c>
      <c r="C1" s="213" t="s">
        <v>56</v>
      </c>
      <c r="D1" s="216" t="s">
        <v>65</v>
      </c>
      <c r="E1" s="216" t="s">
        <v>66</v>
      </c>
      <c r="F1" s="216" t="s">
        <v>67</v>
      </c>
      <c r="G1" s="213" t="s">
        <v>2</v>
      </c>
      <c r="H1" s="213" t="s">
        <v>3</v>
      </c>
      <c r="I1" s="213" t="s">
        <v>4</v>
      </c>
      <c r="J1" s="213" t="s">
        <v>5</v>
      </c>
      <c r="K1" s="144"/>
      <c r="L1" s="144"/>
      <c r="M1" s="222" t="s">
        <v>6</v>
      </c>
      <c r="N1" s="223"/>
      <c r="O1" s="223"/>
      <c r="P1" s="218" t="s">
        <v>57</v>
      </c>
      <c r="Q1" s="219"/>
      <c r="R1" s="219"/>
      <c r="S1" s="219"/>
      <c r="T1" s="219"/>
      <c r="U1" s="219"/>
      <c r="V1" s="219"/>
      <c r="W1" s="220"/>
      <c r="X1" s="218" t="s">
        <v>58</v>
      </c>
      <c r="Y1" s="219"/>
      <c r="Z1" s="219"/>
      <c r="AA1" s="219"/>
      <c r="AB1" s="219"/>
      <c r="AC1" s="219"/>
      <c r="AD1" s="219"/>
      <c r="AE1" s="220"/>
      <c r="AF1" s="201" t="s">
        <v>102</v>
      </c>
      <c r="AG1" s="202"/>
      <c r="AH1" s="202"/>
      <c r="AI1" s="202"/>
      <c r="AJ1" s="202"/>
      <c r="AK1" s="202"/>
      <c r="AL1" s="202"/>
      <c r="AM1" s="203"/>
    </row>
    <row r="2" spans="1:39" ht="51" customHeight="1" x14ac:dyDescent="0.25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145" t="s">
        <v>46</v>
      </c>
      <c r="L2" s="145" t="s">
        <v>39</v>
      </c>
      <c r="M2" s="213" t="s">
        <v>10</v>
      </c>
      <c r="N2" s="213" t="s">
        <v>11</v>
      </c>
      <c r="O2" s="225" t="s">
        <v>12</v>
      </c>
      <c r="P2" s="221" t="s">
        <v>59</v>
      </c>
      <c r="Q2" s="221"/>
      <c r="R2" s="221"/>
      <c r="S2" s="221"/>
      <c r="T2" s="205" t="s">
        <v>60</v>
      </c>
      <c r="U2" s="205"/>
      <c r="V2" s="205"/>
      <c r="W2" s="205"/>
      <c r="X2" s="204" t="s">
        <v>59</v>
      </c>
      <c r="Y2" s="204"/>
      <c r="Z2" s="204"/>
      <c r="AA2" s="204"/>
      <c r="AB2" s="205" t="s">
        <v>60</v>
      </c>
      <c r="AC2" s="205"/>
      <c r="AD2" s="205"/>
      <c r="AE2" s="205"/>
      <c r="AF2" s="204" t="s">
        <v>59</v>
      </c>
      <c r="AG2" s="204"/>
      <c r="AH2" s="204"/>
      <c r="AI2" s="204"/>
      <c r="AJ2" s="205" t="s">
        <v>60</v>
      </c>
      <c r="AK2" s="205"/>
      <c r="AL2" s="205"/>
      <c r="AM2" s="205"/>
    </row>
    <row r="3" spans="1:39" ht="34.5" customHeight="1" x14ac:dyDescent="0.25">
      <c r="A3" s="215"/>
      <c r="B3" s="215"/>
      <c r="C3" s="215"/>
      <c r="D3" s="217"/>
      <c r="E3" s="217"/>
      <c r="F3" s="217"/>
      <c r="G3" s="215"/>
      <c r="H3" s="215"/>
      <c r="I3" s="215"/>
      <c r="J3" s="215"/>
      <c r="K3" s="146"/>
      <c r="L3" s="146"/>
      <c r="M3" s="215"/>
      <c r="N3" s="215"/>
      <c r="O3" s="226"/>
      <c r="P3" s="137" t="s">
        <v>61</v>
      </c>
      <c r="Q3" s="137" t="s">
        <v>51</v>
      </c>
      <c r="R3" s="137" t="s">
        <v>62</v>
      </c>
      <c r="S3" s="137" t="s">
        <v>63</v>
      </c>
      <c r="T3" s="138" t="s">
        <v>64</v>
      </c>
      <c r="U3" s="138" t="s">
        <v>51</v>
      </c>
      <c r="V3" s="138" t="s">
        <v>62</v>
      </c>
      <c r="W3" s="138" t="s">
        <v>63</v>
      </c>
      <c r="X3" s="139" t="s">
        <v>61</v>
      </c>
      <c r="Y3" s="139" t="s">
        <v>51</v>
      </c>
      <c r="Z3" s="139" t="s">
        <v>62</v>
      </c>
      <c r="AA3" s="139" t="s">
        <v>63</v>
      </c>
      <c r="AB3" s="138" t="s">
        <v>64</v>
      </c>
      <c r="AC3" s="138" t="s">
        <v>51</v>
      </c>
      <c r="AD3" s="138" t="s">
        <v>62</v>
      </c>
      <c r="AE3" s="138" t="s">
        <v>63</v>
      </c>
      <c r="AF3" s="200" t="s">
        <v>61</v>
      </c>
      <c r="AG3" s="200" t="s">
        <v>51</v>
      </c>
      <c r="AH3" s="200" t="s">
        <v>62</v>
      </c>
      <c r="AI3" s="200" t="s">
        <v>63</v>
      </c>
      <c r="AJ3" s="199" t="s">
        <v>64</v>
      </c>
      <c r="AK3" s="199" t="s">
        <v>51</v>
      </c>
      <c r="AL3" s="199" t="s">
        <v>62</v>
      </c>
      <c r="AM3" s="199" t="s">
        <v>63</v>
      </c>
    </row>
    <row r="4" spans="1:39" ht="16.5" customHeight="1" x14ac:dyDescent="0.2">
      <c r="A4" s="140"/>
      <c r="B4" s="140"/>
      <c r="C4" s="140"/>
      <c r="D4" s="171"/>
      <c r="E4" s="171"/>
      <c r="F4" s="171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61"/>
      <c r="AF4" s="140"/>
      <c r="AG4" s="140"/>
      <c r="AH4" s="140"/>
      <c r="AI4" s="140"/>
      <c r="AJ4" s="140"/>
      <c r="AK4" s="140"/>
      <c r="AL4" s="140"/>
      <c r="AM4" s="161"/>
    </row>
    <row r="5" spans="1:39" ht="23.25" customHeight="1" x14ac:dyDescent="0.2">
      <c r="A5" s="148" t="s">
        <v>27</v>
      </c>
      <c r="B5" s="149" t="s">
        <v>28</v>
      </c>
      <c r="C5" s="150" t="s">
        <v>90</v>
      </c>
      <c r="D5" s="172"/>
      <c r="E5" s="172"/>
      <c r="F5" s="172"/>
      <c r="G5" s="151"/>
      <c r="H5" s="151">
        <v>23</v>
      </c>
      <c r="I5" s="147"/>
      <c r="J5" s="152"/>
      <c r="K5" s="153"/>
      <c r="L5" s="153"/>
      <c r="M5" s="154"/>
      <c r="N5" s="155"/>
      <c r="O5" s="156"/>
      <c r="P5" s="209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141"/>
      <c r="AC5" s="141"/>
      <c r="AD5" s="141"/>
      <c r="AE5" s="160"/>
      <c r="AF5" s="206" t="s">
        <v>104</v>
      </c>
      <c r="AG5" s="207"/>
      <c r="AH5" s="207"/>
      <c r="AI5" s="208"/>
      <c r="AJ5" s="211" t="s">
        <v>104</v>
      </c>
      <c r="AK5" s="212"/>
      <c r="AL5" s="212"/>
      <c r="AM5" s="212"/>
    </row>
    <row r="6" spans="1:39" ht="23.25" customHeight="1" x14ac:dyDescent="0.25">
      <c r="A6" s="65"/>
      <c r="B6" s="197" t="s">
        <v>29</v>
      </c>
      <c r="C6" s="106" t="s">
        <v>78</v>
      </c>
      <c r="D6" s="173" t="s">
        <v>68</v>
      </c>
      <c r="E6" s="173"/>
      <c r="F6" s="173"/>
      <c r="G6" s="86">
        <v>8</v>
      </c>
      <c r="H6" s="87"/>
      <c r="I6" s="88"/>
      <c r="J6" s="63">
        <v>58</v>
      </c>
      <c r="K6" s="90"/>
      <c r="L6" s="90"/>
      <c r="M6" s="91">
        <v>32</v>
      </c>
      <c r="N6" s="64">
        <v>80</v>
      </c>
      <c r="O6" s="25"/>
      <c r="P6" s="142">
        <v>100</v>
      </c>
      <c r="Q6" s="142" t="s">
        <v>52</v>
      </c>
      <c r="R6" s="174" t="s">
        <v>53</v>
      </c>
      <c r="S6" s="142" t="s">
        <v>74</v>
      </c>
      <c r="T6" s="143">
        <v>100</v>
      </c>
      <c r="U6" s="143" t="s">
        <v>54</v>
      </c>
      <c r="V6" s="143" t="s">
        <v>53</v>
      </c>
      <c r="W6" s="143" t="s">
        <v>77</v>
      </c>
      <c r="X6" s="142">
        <v>100</v>
      </c>
      <c r="Y6" s="142" t="s">
        <v>54</v>
      </c>
      <c r="Z6" s="198" t="s">
        <v>98</v>
      </c>
      <c r="AA6" s="193"/>
      <c r="AB6" s="175">
        <v>100</v>
      </c>
      <c r="AC6" s="143" t="s">
        <v>54</v>
      </c>
      <c r="AD6" s="175" t="s">
        <v>53</v>
      </c>
      <c r="AE6" s="143" t="s">
        <v>77</v>
      </c>
      <c r="AF6" s="142">
        <v>100</v>
      </c>
      <c r="AG6" s="142" t="s">
        <v>52</v>
      </c>
      <c r="AH6" s="174" t="s">
        <v>103</v>
      </c>
      <c r="AI6" s="142" t="s">
        <v>74</v>
      </c>
      <c r="AJ6" s="143">
        <v>100</v>
      </c>
      <c r="AK6" s="143" t="s">
        <v>54</v>
      </c>
      <c r="AL6" s="143" t="s">
        <v>103</v>
      </c>
      <c r="AM6" s="143" t="s">
        <v>77</v>
      </c>
    </row>
    <row r="7" spans="1:39" ht="23.25" customHeight="1" x14ac:dyDescent="0.25">
      <c r="A7" s="65"/>
      <c r="B7" s="197" t="s">
        <v>30</v>
      </c>
      <c r="C7" s="258" t="s">
        <v>79</v>
      </c>
      <c r="D7" s="173" t="s">
        <v>68</v>
      </c>
      <c r="E7" s="173"/>
      <c r="F7" s="173"/>
      <c r="G7" s="261">
        <v>8</v>
      </c>
      <c r="H7" s="262"/>
      <c r="I7" s="88"/>
      <c r="J7" s="63">
        <v>58</v>
      </c>
      <c r="K7" s="90"/>
      <c r="L7" s="90"/>
      <c r="M7" s="91">
        <v>29</v>
      </c>
      <c r="N7" s="64">
        <v>76</v>
      </c>
      <c r="O7" s="25"/>
      <c r="P7" s="142">
        <v>100</v>
      </c>
      <c r="Q7" s="142" t="s">
        <v>52</v>
      </c>
      <c r="R7" s="174" t="s">
        <v>53</v>
      </c>
      <c r="S7" s="142" t="s">
        <v>74</v>
      </c>
      <c r="T7" s="143">
        <v>100</v>
      </c>
      <c r="U7" s="143" t="s">
        <v>54</v>
      </c>
      <c r="V7" s="143" t="s">
        <v>53</v>
      </c>
      <c r="W7" s="143" t="s">
        <v>77</v>
      </c>
      <c r="X7" s="142">
        <v>100</v>
      </c>
      <c r="Y7" s="142" t="s">
        <v>54</v>
      </c>
      <c r="Z7" s="198" t="s">
        <v>98</v>
      </c>
      <c r="AA7" s="193"/>
      <c r="AB7" s="175">
        <v>100</v>
      </c>
      <c r="AC7" s="143" t="s">
        <v>54</v>
      </c>
      <c r="AD7" s="175" t="s">
        <v>53</v>
      </c>
      <c r="AE7" s="143" t="s">
        <v>77</v>
      </c>
      <c r="AF7" s="142">
        <v>100</v>
      </c>
      <c r="AG7" s="142" t="s">
        <v>52</v>
      </c>
      <c r="AH7" s="174" t="s">
        <v>103</v>
      </c>
      <c r="AI7" s="142" t="s">
        <v>74</v>
      </c>
      <c r="AJ7" s="143">
        <v>100</v>
      </c>
      <c r="AK7" s="143" t="s">
        <v>54</v>
      </c>
      <c r="AL7" s="143" t="s">
        <v>103</v>
      </c>
      <c r="AM7" s="143" t="s">
        <v>77</v>
      </c>
    </row>
    <row r="8" spans="1:39" ht="30" customHeight="1" x14ac:dyDescent="0.25">
      <c r="A8" s="162"/>
      <c r="B8" s="260" t="s">
        <v>72</v>
      </c>
      <c r="C8" s="258" t="s">
        <v>82</v>
      </c>
      <c r="D8" s="173" t="s">
        <v>68</v>
      </c>
      <c r="E8" s="191" t="s">
        <v>92</v>
      </c>
      <c r="F8" s="191" t="s">
        <v>69</v>
      </c>
      <c r="G8" s="263"/>
      <c r="H8" s="264"/>
      <c r="I8" s="163"/>
      <c r="J8" s="164">
        <v>25</v>
      </c>
      <c r="K8" s="165">
        <v>58</v>
      </c>
      <c r="L8" s="166">
        <f>(J8/K8)*100</f>
        <v>43.103448275862064</v>
      </c>
      <c r="M8" s="192">
        <v>18</v>
      </c>
      <c r="N8" s="167"/>
      <c r="O8" s="168"/>
      <c r="P8" s="169"/>
      <c r="Q8" s="142"/>
      <c r="R8" s="142"/>
      <c r="S8" s="169"/>
      <c r="T8" s="170"/>
      <c r="U8" s="170"/>
      <c r="V8" s="170"/>
      <c r="W8" s="170"/>
      <c r="X8" s="169"/>
      <c r="Y8" s="169"/>
      <c r="Z8" s="169"/>
      <c r="AA8" s="169"/>
      <c r="AB8" s="170"/>
      <c r="AC8" s="143"/>
      <c r="AD8" s="170"/>
      <c r="AE8" s="170"/>
      <c r="AF8" s="169"/>
      <c r="AG8" s="142"/>
      <c r="AH8" s="174" t="s">
        <v>103</v>
      </c>
      <c r="AI8" s="169"/>
      <c r="AJ8" s="170"/>
      <c r="AK8" s="170"/>
      <c r="AL8" s="170" t="s">
        <v>103</v>
      </c>
      <c r="AM8" s="170"/>
    </row>
    <row r="9" spans="1:39" ht="27" customHeight="1" x14ac:dyDescent="0.25">
      <c r="A9" s="65"/>
      <c r="B9" s="85" t="s">
        <v>71</v>
      </c>
      <c r="C9" s="258" t="s">
        <v>83</v>
      </c>
      <c r="D9" s="173" t="s">
        <v>68</v>
      </c>
      <c r="E9" s="173"/>
      <c r="F9" s="173"/>
      <c r="G9" s="265" t="s">
        <v>70</v>
      </c>
      <c r="H9" s="262"/>
      <c r="I9" s="83"/>
      <c r="J9" s="109">
        <v>28</v>
      </c>
      <c r="K9" s="110">
        <v>58</v>
      </c>
      <c r="L9" s="166">
        <f t="shared" ref="L9:L10" si="0">(J9/K9)*100</f>
        <v>48.275862068965516</v>
      </c>
      <c r="M9" s="159"/>
      <c r="N9" s="68">
        <v>14</v>
      </c>
      <c r="O9" s="77"/>
      <c r="P9" s="142">
        <v>100</v>
      </c>
      <c r="Q9" s="142" t="s">
        <v>52</v>
      </c>
      <c r="R9" s="174" t="s">
        <v>53</v>
      </c>
      <c r="S9" s="142" t="s">
        <v>77</v>
      </c>
      <c r="T9" s="143">
        <v>100</v>
      </c>
      <c r="U9" s="143" t="s">
        <v>54</v>
      </c>
      <c r="V9" s="143" t="s">
        <v>53</v>
      </c>
      <c r="W9" s="143" t="s">
        <v>76</v>
      </c>
      <c r="X9" s="142">
        <v>100</v>
      </c>
      <c r="Y9" s="142" t="s">
        <v>54</v>
      </c>
      <c r="Z9" s="198" t="s">
        <v>98</v>
      </c>
      <c r="AA9" s="174"/>
      <c r="AB9" s="175">
        <v>100</v>
      </c>
      <c r="AC9" s="175" t="s">
        <v>54</v>
      </c>
      <c r="AD9" s="175" t="s">
        <v>53</v>
      </c>
      <c r="AE9" s="175" t="s">
        <v>76</v>
      </c>
      <c r="AF9" s="142">
        <v>100</v>
      </c>
      <c r="AG9" s="142" t="s">
        <v>52</v>
      </c>
      <c r="AH9" s="174" t="s">
        <v>103</v>
      </c>
      <c r="AI9" s="142" t="s">
        <v>77</v>
      </c>
      <c r="AJ9" s="143">
        <v>100</v>
      </c>
      <c r="AK9" s="143" t="s">
        <v>54</v>
      </c>
      <c r="AL9" s="143" t="s">
        <v>103</v>
      </c>
      <c r="AM9" s="143" t="s">
        <v>76</v>
      </c>
    </row>
    <row r="10" spans="1:39" ht="27" customHeight="1" x14ac:dyDescent="0.25">
      <c r="A10" s="185"/>
      <c r="B10" s="85" t="s">
        <v>73</v>
      </c>
      <c r="C10" s="258"/>
      <c r="D10" s="259" t="s">
        <v>68</v>
      </c>
      <c r="E10" s="259"/>
      <c r="F10" s="259"/>
      <c r="G10" s="266" t="s">
        <v>70</v>
      </c>
      <c r="H10" s="265"/>
      <c r="I10" s="186"/>
      <c r="J10" s="187">
        <v>30</v>
      </c>
      <c r="K10" s="110">
        <v>58</v>
      </c>
      <c r="L10" s="166">
        <f t="shared" si="0"/>
        <v>51.724137931034484</v>
      </c>
      <c r="M10" s="188">
        <v>18</v>
      </c>
      <c r="N10" s="190">
        <v>14</v>
      </c>
      <c r="O10" s="188"/>
      <c r="P10" s="142">
        <v>100</v>
      </c>
      <c r="Q10" s="142" t="s">
        <v>52</v>
      </c>
      <c r="R10" s="174" t="s">
        <v>53</v>
      </c>
      <c r="S10" s="142" t="s">
        <v>77</v>
      </c>
      <c r="T10" s="143">
        <v>100</v>
      </c>
      <c r="U10" s="143" t="s">
        <v>54</v>
      </c>
      <c r="V10" s="143" t="s">
        <v>53</v>
      </c>
      <c r="W10" s="143" t="s">
        <v>76</v>
      </c>
      <c r="X10" s="142">
        <v>100</v>
      </c>
      <c r="Y10" s="142" t="s">
        <v>54</v>
      </c>
      <c r="Z10" s="198" t="s">
        <v>98</v>
      </c>
      <c r="AA10" s="142"/>
      <c r="AB10" s="143">
        <v>100</v>
      </c>
      <c r="AC10" s="143" t="s">
        <v>54</v>
      </c>
      <c r="AD10" s="143" t="s">
        <v>53</v>
      </c>
      <c r="AE10" s="143" t="s">
        <v>76</v>
      </c>
      <c r="AF10" s="142">
        <v>100</v>
      </c>
      <c r="AG10" s="142" t="s">
        <v>52</v>
      </c>
      <c r="AH10" s="142" t="s">
        <v>103</v>
      </c>
      <c r="AI10" s="142" t="s">
        <v>77</v>
      </c>
      <c r="AJ10" s="143">
        <v>100</v>
      </c>
      <c r="AK10" s="143" t="s">
        <v>54</v>
      </c>
      <c r="AL10" s="143" t="s">
        <v>103</v>
      </c>
      <c r="AM10" s="143" t="s">
        <v>76</v>
      </c>
    </row>
    <row r="11" spans="1:39" ht="33.75" customHeight="1" x14ac:dyDescent="0.25">
      <c r="A11" s="65"/>
      <c r="B11" s="197" t="s">
        <v>101</v>
      </c>
      <c r="C11" s="106" t="s">
        <v>84</v>
      </c>
      <c r="D11" s="173" t="s">
        <v>68</v>
      </c>
      <c r="E11" s="173"/>
      <c r="F11" s="173"/>
      <c r="G11" s="267">
        <v>4</v>
      </c>
      <c r="H11" s="268"/>
      <c r="I11" s="83"/>
      <c r="J11" s="109">
        <v>58</v>
      </c>
      <c r="K11" s="110"/>
      <c r="L11" s="127"/>
      <c r="M11" s="77">
        <v>14</v>
      </c>
      <c r="N11" s="68">
        <v>47</v>
      </c>
      <c r="O11" s="77"/>
      <c r="P11" s="142">
        <v>100</v>
      </c>
      <c r="Q11" s="142" t="s">
        <v>52</v>
      </c>
      <c r="R11" s="174" t="s">
        <v>53</v>
      </c>
      <c r="S11" s="142" t="s">
        <v>74</v>
      </c>
      <c r="T11" s="143">
        <v>100</v>
      </c>
      <c r="U11" s="143" t="s">
        <v>54</v>
      </c>
      <c r="V11" s="143" t="s">
        <v>53</v>
      </c>
      <c r="W11" s="143" t="s">
        <v>100</v>
      </c>
      <c r="X11" s="142">
        <v>100</v>
      </c>
      <c r="Y11" s="142" t="s">
        <v>54</v>
      </c>
      <c r="Z11" s="198" t="s">
        <v>98</v>
      </c>
      <c r="AA11" s="174"/>
      <c r="AB11" s="175">
        <v>100</v>
      </c>
      <c r="AC11" s="175" t="s">
        <v>54</v>
      </c>
      <c r="AD11" s="175" t="s">
        <v>53</v>
      </c>
      <c r="AE11" s="175" t="s">
        <v>76</v>
      </c>
      <c r="AF11" s="142">
        <v>100</v>
      </c>
      <c r="AG11" s="142" t="s">
        <v>52</v>
      </c>
      <c r="AH11" s="174" t="s">
        <v>103</v>
      </c>
      <c r="AI11" s="142" t="s">
        <v>74</v>
      </c>
      <c r="AJ11" s="143">
        <v>100</v>
      </c>
      <c r="AK11" s="143" t="s">
        <v>54</v>
      </c>
      <c r="AL11" s="143" t="s">
        <v>103</v>
      </c>
      <c r="AM11" s="143" t="s">
        <v>100</v>
      </c>
    </row>
    <row r="12" spans="1:39" ht="23.25" customHeight="1" x14ac:dyDescent="0.25">
      <c r="A12" s="65"/>
      <c r="B12" s="197"/>
      <c r="C12" s="106"/>
      <c r="D12" s="173"/>
      <c r="E12" s="173"/>
      <c r="F12" s="173"/>
      <c r="G12" s="177"/>
      <c r="H12" s="76"/>
      <c r="I12" s="83"/>
      <c r="J12" s="109"/>
      <c r="K12" s="110"/>
      <c r="L12" s="127"/>
      <c r="M12" s="159"/>
      <c r="N12" s="189"/>
      <c r="O12" s="77"/>
      <c r="P12" s="142"/>
      <c r="Q12" s="142"/>
      <c r="R12" s="174"/>
      <c r="S12" s="142"/>
      <c r="T12" s="143"/>
      <c r="U12" s="143"/>
      <c r="V12" s="143"/>
      <c r="W12" s="143"/>
      <c r="X12" s="142"/>
      <c r="Y12" s="142"/>
      <c r="Z12" s="198"/>
      <c r="AA12" s="174"/>
      <c r="AB12" s="175"/>
      <c r="AC12" s="175"/>
      <c r="AD12" s="175"/>
      <c r="AE12" s="175"/>
      <c r="AF12" s="142"/>
      <c r="AG12" s="142"/>
      <c r="AH12" s="174"/>
      <c r="AI12" s="142"/>
      <c r="AJ12" s="143"/>
      <c r="AK12" s="143"/>
      <c r="AL12" s="143"/>
      <c r="AM12" s="143"/>
    </row>
    <row r="13" spans="1:39" ht="23.25" customHeight="1" x14ac:dyDescent="0.2">
      <c r="A13" s="148" t="s">
        <v>31</v>
      </c>
      <c r="B13" s="149" t="s">
        <v>32</v>
      </c>
      <c r="C13" s="150" t="s">
        <v>91</v>
      </c>
      <c r="D13" s="150"/>
      <c r="E13" s="150"/>
      <c r="F13" s="150"/>
      <c r="G13" s="151"/>
      <c r="H13" s="151">
        <v>13</v>
      </c>
      <c r="I13" s="147"/>
      <c r="J13" s="152"/>
      <c r="K13" s="153"/>
      <c r="L13" s="153"/>
      <c r="M13" s="157"/>
      <c r="N13" s="158"/>
      <c r="O13" s="154"/>
      <c r="P13" s="209"/>
      <c r="Q13" s="210"/>
      <c r="R13" s="210"/>
      <c r="S13" s="210"/>
      <c r="T13" s="209"/>
      <c r="U13" s="210"/>
      <c r="V13" s="210"/>
      <c r="W13" s="210"/>
      <c r="X13" s="209"/>
      <c r="Y13" s="210"/>
      <c r="Z13" s="210"/>
      <c r="AA13" s="210"/>
      <c r="AB13" s="209"/>
      <c r="AC13" s="210"/>
      <c r="AD13" s="210"/>
      <c r="AE13" s="210"/>
      <c r="AF13" s="209"/>
      <c r="AG13" s="210"/>
      <c r="AH13" s="210"/>
      <c r="AI13" s="210"/>
      <c r="AJ13" s="209"/>
      <c r="AK13" s="210"/>
      <c r="AL13" s="210"/>
      <c r="AM13" s="210"/>
    </row>
    <row r="14" spans="1:39" ht="23.25" customHeight="1" x14ac:dyDescent="0.25">
      <c r="A14" s="65"/>
      <c r="B14" s="197" t="s">
        <v>33</v>
      </c>
      <c r="C14" s="106" t="s">
        <v>80</v>
      </c>
      <c r="D14" s="173" t="s">
        <v>68</v>
      </c>
      <c r="E14" s="173"/>
      <c r="F14" s="173"/>
      <c r="G14" s="86">
        <v>3</v>
      </c>
      <c r="H14" s="87"/>
      <c r="I14" s="88"/>
      <c r="J14" s="63">
        <v>58</v>
      </c>
      <c r="K14" s="90"/>
      <c r="L14" s="90"/>
      <c r="M14" s="91">
        <v>11</v>
      </c>
      <c r="N14" s="64">
        <v>27</v>
      </c>
      <c r="O14" s="77"/>
      <c r="P14" s="193">
        <v>100</v>
      </c>
      <c r="Q14" s="193" t="s">
        <v>52</v>
      </c>
      <c r="R14" s="194" t="s">
        <v>53</v>
      </c>
      <c r="S14" s="193" t="s">
        <v>76</v>
      </c>
      <c r="T14" s="195">
        <v>100</v>
      </c>
      <c r="U14" s="195" t="s">
        <v>54</v>
      </c>
      <c r="V14" s="195" t="s">
        <v>53</v>
      </c>
      <c r="W14" s="195" t="s">
        <v>75</v>
      </c>
      <c r="X14" s="193">
        <v>100</v>
      </c>
      <c r="Y14" s="193" t="s">
        <v>54</v>
      </c>
      <c r="Z14" s="198" t="s">
        <v>98</v>
      </c>
      <c r="AA14" s="193"/>
      <c r="AB14" s="196">
        <v>100</v>
      </c>
      <c r="AC14" s="195" t="s">
        <v>54</v>
      </c>
      <c r="AD14" s="196" t="s">
        <v>53</v>
      </c>
      <c r="AE14" s="195" t="s">
        <v>77</v>
      </c>
      <c r="AF14" s="193">
        <v>100</v>
      </c>
      <c r="AG14" s="193" t="s">
        <v>52</v>
      </c>
      <c r="AH14" s="174" t="s">
        <v>103</v>
      </c>
      <c r="AI14" s="193" t="s">
        <v>76</v>
      </c>
      <c r="AJ14" s="195">
        <v>100</v>
      </c>
      <c r="AK14" s="195" t="s">
        <v>54</v>
      </c>
      <c r="AL14" s="143" t="s">
        <v>103</v>
      </c>
      <c r="AM14" s="195" t="s">
        <v>75</v>
      </c>
    </row>
    <row r="15" spans="1:39" ht="23.25" customHeight="1" x14ac:dyDescent="0.25">
      <c r="A15" s="65"/>
      <c r="B15" s="197" t="s">
        <v>34</v>
      </c>
      <c r="C15" s="106" t="s">
        <v>81</v>
      </c>
      <c r="D15" s="173" t="s">
        <v>68</v>
      </c>
      <c r="E15" s="173"/>
      <c r="F15" s="173"/>
      <c r="G15" s="86">
        <v>2</v>
      </c>
      <c r="H15" s="87"/>
      <c r="I15" s="88"/>
      <c r="J15" s="63">
        <v>58</v>
      </c>
      <c r="K15" s="90"/>
      <c r="L15" s="90"/>
      <c r="M15" s="91">
        <v>7</v>
      </c>
      <c r="N15" s="64">
        <v>15</v>
      </c>
      <c r="O15" s="78"/>
      <c r="P15" s="193">
        <v>100</v>
      </c>
      <c r="Q15" s="193" t="s">
        <v>52</v>
      </c>
      <c r="R15" s="194" t="s">
        <v>53</v>
      </c>
      <c r="S15" s="193" t="s">
        <v>76</v>
      </c>
      <c r="T15" s="195">
        <v>100</v>
      </c>
      <c r="U15" s="195" t="s">
        <v>54</v>
      </c>
      <c r="V15" s="195" t="s">
        <v>53</v>
      </c>
      <c r="W15" s="195" t="s">
        <v>75</v>
      </c>
      <c r="X15" s="193">
        <v>100</v>
      </c>
      <c r="Y15" s="193" t="s">
        <v>54</v>
      </c>
      <c r="Z15" s="198" t="s">
        <v>98</v>
      </c>
      <c r="AA15" s="193"/>
      <c r="AB15" s="196">
        <v>100</v>
      </c>
      <c r="AC15" s="195" t="s">
        <v>54</v>
      </c>
      <c r="AD15" s="196" t="s">
        <v>53</v>
      </c>
      <c r="AE15" s="195" t="s">
        <v>77</v>
      </c>
      <c r="AF15" s="193">
        <v>100</v>
      </c>
      <c r="AG15" s="193" t="s">
        <v>52</v>
      </c>
      <c r="AH15" s="174" t="s">
        <v>103</v>
      </c>
      <c r="AI15" s="193" t="s">
        <v>76</v>
      </c>
      <c r="AJ15" s="195">
        <v>100</v>
      </c>
      <c r="AK15" s="195" t="s">
        <v>54</v>
      </c>
      <c r="AL15" s="143" t="s">
        <v>103</v>
      </c>
      <c r="AM15" s="195" t="s">
        <v>75</v>
      </c>
    </row>
    <row r="16" spans="1:39" ht="23.25" customHeight="1" x14ac:dyDescent="0.25">
      <c r="A16" s="121"/>
      <c r="B16" s="197" t="s">
        <v>41</v>
      </c>
      <c r="C16" s="106" t="s">
        <v>85</v>
      </c>
      <c r="D16" s="173" t="s">
        <v>68</v>
      </c>
      <c r="E16" s="173"/>
      <c r="F16" s="173"/>
      <c r="G16" s="115">
        <v>3</v>
      </c>
      <c r="H16" s="76"/>
      <c r="I16" s="83"/>
      <c r="J16" s="109">
        <v>58</v>
      </c>
      <c r="K16" s="110"/>
      <c r="L16" s="127"/>
      <c r="M16" s="77">
        <v>11</v>
      </c>
      <c r="N16" s="68">
        <v>24</v>
      </c>
      <c r="O16" s="77"/>
      <c r="P16" s="142">
        <v>100</v>
      </c>
      <c r="Q16" s="142" t="s">
        <v>52</v>
      </c>
      <c r="R16" s="174" t="s">
        <v>53</v>
      </c>
      <c r="S16" s="142" t="s">
        <v>76</v>
      </c>
      <c r="T16" s="143">
        <v>100</v>
      </c>
      <c r="U16" s="143" t="s">
        <v>54</v>
      </c>
      <c r="V16" s="143" t="s">
        <v>53</v>
      </c>
      <c r="W16" s="143" t="s">
        <v>75</v>
      </c>
      <c r="X16" s="142">
        <v>100</v>
      </c>
      <c r="Y16" s="142" t="s">
        <v>54</v>
      </c>
      <c r="Z16" s="198" t="s">
        <v>98</v>
      </c>
      <c r="AA16" s="174"/>
      <c r="AB16" s="175">
        <v>100</v>
      </c>
      <c r="AC16" s="175" t="s">
        <v>54</v>
      </c>
      <c r="AD16" s="175" t="s">
        <v>53</v>
      </c>
      <c r="AE16" s="175" t="s">
        <v>75</v>
      </c>
      <c r="AF16" s="142">
        <v>100</v>
      </c>
      <c r="AG16" s="142" t="s">
        <v>52</v>
      </c>
      <c r="AH16" s="174" t="s">
        <v>103</v>
      </c>
      <c r="AI16" s="142" t="s">
        <v>76</v>
      </c>
      <c r="AJ16" s="143">
        <v>100</v>
      </c>
      <c r="AK16" s="143" t="s">
        <v>54</v>
      </c>
      <c r="AL16" s="143" t="s">
        <v>103</v>
      </c>
      <c r="AM16" s="143" t="s">
        <v>75</v>
      </c>
    </row>
    <row r="17" spans="1:39" ht="23.25" customHeight="1" x14ac:dyDescent="0.25">
      <c r="A17" s="121"/>
      <c r="B17" s="197" t="s">
        <v>42</v>
      </c>
      <c r="C17" s="106" t="s">
        <v>86</v>
      </c>
      <c r="D17" s="173" t="s">
        <v>68</v>
      </c>
      <c r="E17" s="173"/>
      <c r="F17" s="173"/>
      <c r="G17" s="115">
        <v>3</v>
      </c>
      <c r="H17" s="76"/>
      <c r="I17" s="83"/>
      <c r="J17" s="109">
        <v>58</v>
      </c>
      <c r="K17" s="110"/>
      <c r="L17" s="127"/>
      <c r="M17" s="77">
        <v>9</v>
      </c>
      <c r="N17" s="68">
        <v>22</v>
      </c>
      <c r="O17" s="77"/>
      <c r="P17" s="142">
        <v>100</v>
      </c>
      <c r="Q17" s="142" t="s">
        <v>52</v>
      </c>
      <c r="R17" s="174" t="s">
        <v>53</v>
      </c>
      <c r="S17" s="142" t="s">
        <v>76</v>
      </c>
      <c r="T17" s="143">
        <v>100</v>
      </c>
      <c r="U17" s="143" t="s">
        <v>54</v>
      </c>
      <c r="V17" s="143" t="s">
        <v>53</v>
      </c>
      <c r="W17" s="143" t="s">
        <v>75</v>
      </c>
      <c r="X17" s="142">
        <v>100</v>
      </c>
      <c r="Y17" s="142" t="s">
        <v>54</v>
      </c>
      <c r="Z17" s="198" t="s">
        <v>98</v>
      </c>
      <c r="AA17" s="174"/>
      <c r="AB17" s="175">
        <v>100</v>
      </c>
      <c r="AC17" s="175" t="s">
        <v>54</v>
      </c>
      <c r="AD17" s="175" t="s">
        <v>53</v>
      </c>
      <c r="AE17" s="175" t="s">
        <v>75</v>
      </c>
      <c r="AF17" s="142">
        <v>100</v>
      </c>
      <c r="AG17" s="142" t="s">
        <v>52</v>
      </c>
      <c r="AH17" s="174" t="s">
        <v>103</v>
      </c>
      <c r="AI17" s="142" t="s">
        <v>76</v>
      </c>
      <c r="AJ17" s="143">
        <v>100</v>
      </c>
      <c r="AK17" s="143" t="s">
        <v>54</v>
      </c>
      <c r="AL17" s="143" t="s">
        <v>103</v>
      </c>
      <c r="AM17" s="143" t="s">
        <v>75</v>
      </c>
    </row>
    <row r="18" spans="1:39" ht="23.25" customHeight="1" x14ac:dyDescent="0.25">
      <c r="A18" s="121"/>
      <c r="B18" s="197" t="s">
        <v>43</v>
      </c>
      <c r="C18" s="106" t="s">
        <v>87</v>
      </c>
      <c r="D18" s="173" t="s">
        <v>68</v>
      </c>
      <c r="E18" s="173"/>
      <c r="F18" s="173"/>
      <c r="G18" s="177">
        <v>2</v>
      </c>
      <c r="H18" s="76"/>
      <c r="I18" s="83"/>
      <c r="J18" s="109">
        <v>58</v>
      </c>
      <c r="K18" s="110"/>
      <c r="L18" s="127"/>
      <c r="M18" s="77">
        <v>4</v>
      </c>
      <c r="N18" s="68">
        <v>10</v>
      </c>
      <c r="O18" s="77"/>
      <c r="P18" s="142">
        <v>100</v>
      </c>
      <c r="Q18" s="142" t="s">
        <v>52</v>
      </c>
      <c r="R18" s="174" t="s">
        <v>53</v>
      </c>
      <c r="S18" s="142" t="s">
        <v>76</v>
      </c>
      <c r="T18" s="143">
        <v>100</v>
      </c>
      <c r="U18" s="143" t="s">
        <v>54</v>
      </c>
      <c r="V18" s="143" t="s">
        <v>53</v>
      </c>
      <c r="W18" s="143" t="s">
        <v>75</v>
      </c>
      <c r="X18" s="142">
        <v>100</v>
      </c>
      <c r="Y18" s="142" t="s">
        <v>54</v>
      </c>
      <c r="Z18" s="198" t="s">
        <v>98</v>
      </c>
      <c r="AA18" s="174"/>
      <c r="AB18" s="175">
        <v>100</v>
      </c>
      <c r="AC18" s="175" t="s">
        <v>54</v>
      </c>
      <c r="AD18" s="175" t="s">
        <v>53</v>
      </c>
      <c r="AE18" s="175" t="s">
        <v>75</v>
      </c>
      <c r="AF18" s="142">
        <v>100</v>
      </c>
      <c r="AG18" s="142" t="s">
        <v>52</v>
      </c>
      <c r="AH18" s="174" t="s">
        <v>103</v>
      </c>
      <c r="AI18" s="142" t="s">
        <v>76</v>
      </c>
      <c r="AJ18" s="143">
        <v>100</v>
      </c>
      <c r="AK18" s="143" t="s">
        <v>54</v>
      </c>
      <c r="AL18" s="143" t="s">
        <v>103</v>
      </c>
      <c r="AM18" s="143" t="s">
        <v>75</v>
      </c>
    </row>
    <row r="19" spans="1:39" ht="23.25" customHeight="1" x14ac:dyDescent="0.25">
      <c r="A19" s="148" t="s">
        <v>35</v>
      </c>
      <c r="B19" s="149" t="s">
        <v>36</v>
      </c>
      <c r="C19" s="150" t="s">
        <v>89</v>
      </c>
      <c r="D19" s="150"/>
      <c r="E19" s="150"/>
      <c r="F19" s="150"/>
      <c r="G19" s="151">
        <v>12</v>
      </c>
      <c r="H19" s="151">
        <v>12</v>
      </c>
      <c r="I19" s="147"/>
      <c r="J19" s="152">
        <v>58</v>
      </c>
      <c r="K19" s="153"/>
      <c r="L19" s="153"/>
      <c r="M19" s="157"/>
      <c r="N19" s="158" t="s">
        <v>97</v>
      </c>
      <c r="O19" s="154"/>
      <c r="P19" s="142">
        <v>100</v>
      </c>
      <c r="Q19" s="142" t="s">
        <v>54</v>
      </c>
      <c r="R19" s="174" t="s">
        <v>55</v>
      </c>
      <c r="S19" s="142" t="s">
        <v>75</v>
      </c>
      <c r="T19" s="143">
        <v>100</v>
      </c>
      <c r="U19" s="143" t="s">
        <v>54</v>
      </c>
      <c r="V19" s="143" t="s">
        <v>55</v>
      </c>
      <c r="W19" s="143" t="s">
        <v>75</v>
      </c>
      <c r="X19" s="142">
        <v>100</v>
      </c>
      <c r="Y19" s="142" t="s">
        <v>54</v>
      </c>
      <c r="Z19" s="142" t="s">
        <v>99</v>
      </c>
      <c r="AA19" s="142" t="s">
        <v>75</v>
      </c>
      <c r="AB19" s="143">
        <v>100</v>
      </c>
      <c r="AC19" s="143" t="s">
        <v>54</v>
      </c>
      <c r="AD19" s="143" t="s">
        <v>55</v>
      </c>
      <c r="AE19" s="143" t="s">
        <v>75</v>
      </c>
      <c r="AF19" s="142">
        <v>100</v>
      </c>
      <c r="AG19" s="142" t="s">
        <v>54</v>
      </c>
      <c r="AH19" s="142" t="s">
        <v>55</v>
      </c>
      <c r="AI19" s="142" t="s">
        <v>75</v>
      </c>
      <c r="AJ19" s="143">
        <v>100</v>
      </c>
      <c r="AK19" s="143" t="s">
        <v>54</v>
      </c>
      <c r="AL19" s="143" t="s">
        <v>55</v>
      </c>
      <c r="AM19" s="143" t="s">
        <v>75</v>
      </c>
    </row>
    <row r="20" spans="1:39" ht="23.25" customHeight="1" x14ac:dyDescent="0.25">
      <c r="A20" s="65"/>
      <c r="B20" s="85" t="s">
        <v>93</v>
      </c>
      <c r="C20" s="258"/>
      <c r="D20" s="282"/>
      <c r="E20" s="282"/>
      <c r="F20" s="282"/>
      <c r="G20" s="283"/>
      <c r="H20" s="284"/>
      <c r="I20" s="181"/>
      <c r="J20" s="182"/>
      <c r="K20" s="110"/>
      <c r="L20" s="183"/>
      <c r="M20" s="184"/>
      <c r="N20" s="64"/>
      <c r="O20" s="184"/>
      <c r="P20" s="142"/>
      <c r="Q20" s="142"/>
      <c r="R20" s="174"/>
      <c r="S20" s="142"/>
      <c r="T20" s="143"/>
      <c r="U20" s="143"/>
      <c r="V20" s="143"/>
      <c r="W20" s="143"/>
      <c r="X20" s="142"/>
      <c r="Y20" s="142"/>
      <c r="Z20" s="174"/>
      <c r="AA20" s="174"/>
      <c r="AB20" s="175"/>
      <c r="AC20" s="175"/>
      <c r="AD20" s="175"/>
      <c r="AE20" s="175"/>
      <c r="AF20" s="142"/>
      <c r="AG20" s="142"/>
      <c r="AH20" s="174"/>
      <c r="AI20" s="142"/>
      <c r="AJ20" s="143"/>
      <c r="AK20" s="143"/>
      <c r="AL20" s="143"/>
      <c r="AM20" s="143"/>
    </row>
    <row r="21" spans="1:39" ht="23.25" customHeight="1" x14ac:dyDescent="0.25">
      <c r="A21" s="148" t="s">
        <v>44</v>
      </c>
      <c r="B21" s="149" t="s">
        <v>45</v>
      </c>
      <c r="C21" s="150" t="s">
        <v>88</v>
      </c>
      <c r="D21" s="150"/>
      <c r="E21" s="150"/>
      <c r="F21" s="150"/>
      <c r="G21" s="151">
        <v>12</v>
      </c>
      <c r="H21" s="151">
        <v>12</v>
      </c>
      <c r="I21" s="147"/>
      <c r="J21" s="152">
        <v>21</v>
      </c>
      <c r="K21" s="153"/>
      <c r="L21" s="153"/>
      <c r="M21" s="157"/>
      <c r="N21" s="158" t="s">
        <v>95</v>
      </c>
      <c r="O21" s="154"/>
      <c r="P21" s="142">
        <v>100</v>
      </c>
      <c r="Q21" s="142" t="s">
        <v>54</v>
      </c>
      <c r="R21" s="142" t="s">
        <v>55</v>
      </c>
      <c r="S21" s="142" t="s">
        <v>75</v>
      </c>
      <c r="T21" s="175">
        <v>100</v>
      </c>
      <c r="U21" s="175" t="s">
        <v>54</v>
      </c>
      <c r="V21" s="175" t="s">
        <v>55</v>
      </c>
      <c r="W21" s="175" t="s">
        <v>75</v>
      </c>
      <c r="X21" s="174"/>
      <c r="Y21" s="174"/>
      <c r="Z21" s="174"/>
      <c r="AA21" s="174"/>
      <c r="AB21" s="175"/>
      <c r="AC21" s="175"/>
      <c r="AD21" s="175"/>
      <c r="AE21" s="175"/>
      <c r="AF21" s="142">
        <v>100</v>
      </c>
      <c r="AG21" s="142" t="s">
        <v>54</v>
      </c>
      <c r="AH21" s="142" t="s">
        <v>55</v>
      </c>
      <c r="AI21" s="142" t="s">
        <v>75</v>
      </c>
      <c r="AJ21" s="175">
        <v>100</v>
      </c>
      <c r="AK21" s="175" t="s">
        <v>54</v>
      </c>
      <c r="AL21" s="175" t="s">
        <v>55</v>
      </c>
      <c r="AM21" s="175" t="s">
        <v>75</v>
      </c>
    </row>
    <row r="22" spans="1:39" ht="23.25" customHeight="1" x14ac:dyDescent="0.25">
      <c r="A22" s="176" t="s">
        <v>19</v>
      </c>
      <c r="B22" s="285" t="s">
        <v>48</v>
      </c>
      <c r="C22" s="286" t="s">
        <v>94</v>
      </c>
      <c r="D22" s="287"/>
      <c r="E22" s="287"/>
      <c r="F22" s="287"/>
      <c r="G22" s="288">
        <v>12</v>
      </c>
      <c r="H22" s="288">
        <v>12</v>
      </c>
      <c r="I22" s="24"/>
      <c r="J22" s="109">
        <v>34</v>
      </c>
      <c r="K22" s="110"/>
      <c r="L22" s="128"/>
      <c r="M22" s="178"/>
      <c r="N22" s="178" t="s">
        <v>96</v>
      </c>
      <c r="O22" s="25"/>
      <c r="P22" s="142">
        <v>100</v>
      </c>
      <c r="Q22" s="142" t="s">
        <v>54</v>
      </c>
      <c r="R22" s="142" t="s">
        <v>55</v>
      </c>
      <c r="S22" s="142" t="s">
        <v>75</v>
      </c>
      <c r="T22" s="143"/>
      <c r="U22" s="143"/>
      <c r="V22" s="143"/>
      <c r="W22" s="143"/>
      <c r="X22" s="179"/>
      <c r="Y22" s="179"/>
      <c r="Z22" s="179"/>
      <c r="AA22" s="180"/>
      <c r="AB22" s="143"/>
      <c r="AC22" s="143"/>
      <c r="AD22" s="143"/>
      <c r="AE22" s="143"/>
      <c r="AF22" s="142">
        <v>100</v>
      </c>
      <c r="AG22" s="142" t="s">
        <v>54</v>
      </c>
      <c r="AH22" s="142" t="s">
        <v>55</v>
      </c>
      <c r="AI22" s="142" t="s">
        <v>75</v>
      </c>
      <c r="AJ22" s="143"/>
      <c r="AK22" s="143"/>
      <c r="AL22" s="143"/>
      <c r="AM22" s="143"/>
    </row>
    <row r="23" spans="1:39" x14ac:dyDescent="0.25">
      <c r="B23" s="224"/>
      <c r="C23" s="224"/>
      <c r="D23" s="224"/>
      <c r="E23" s="224"/>
      <c r="F23" s="224"/>
      <c r="G23" s="224"/>
      <c r="H23" s="224"/>
      <c r="I23" s="224"/>
    </row>
  </sheetData>
  <mergeCells count="35">
    <mergeCell ref="J1:J3"/>
    <mergeCell ref="M1:O1"/>
    <mergeCell ref="B23:I23"/>
    <mergeCell ref="M2:M3"/>
    <mergeCell ref="N2:N3"/>
    <mergeCell ref="O2:O3"/>
    <mergeCell ref="I1:I3"/>
    <mergeCell ref="AB13:AE13"/>
    <mergeCell ref="P1:W1"/>
    <mergeCell ref="X1:AE1"/>
    <mergeCell ref="P2:S2"/>
    <mergeCell ref="T2:W2"/>
    <mergeCell ref="X2:AA2"/>
    <mergeCell ref="AB2:AE2"/>
    <mergeCell ref="P5:S5"/>
    <mergeCell ref="T5:W5"/>
    <mergeCell ref="X5:AA5"/>
    <mergeCell ref="P13:S13"/>
    <mergeCell ref="T13:W13"/>
    <mergeCell ref="X13:AA13"/>
    <mergeCell ref="A1:A3"/>
    <mergeCell ref="B1:B3"/>
    <mergeCell ref="C1:C3"/>
    <mergeCell ref="G1:G3"/>
    <mergeCell ref="H1:H3"/>
    <mergeCell ref="D1:D3"/>
    <mergeCell ref="E1:E3"/>
    <mergeCell ref="F1:F3"/>
    <mergeCell ref="AF1:AM1"/>
    <mergeCell ref="AF2:AI2"/>
    <mergeCell ref="AJ2:AM2"/>
    <mergeCell ref="AF5:AI5"/>
    <mergeCell ref="AF13:AI13"/>
    <mergeCell ref="AJ13:AM13"/>
    <mergeCell ref="AJ5:AM5"/>
  </mergeCells>
  <dataValidations count="4">
    <dataValidation type="list" allowBlank="1" showInputMessage="1" showErrorMessage="1" sqref="I5:I20">
      <formula1>sections_CNU</formula1>
    </dataValidation>
    <dataValidation type="list" allowBlank="1" showInputMessage="1" showErrorMessage="1" sqref="V13 AD13 Z20:Z22 R6:R13 R16:R18 R20:R22 Z6:Z18 AL13 AH20:AH22 AH12:AH13 AH10">
      <formula1>Nature2</formula1>
    </dataValidation>
    <dataValidation type="list" allowBlank="1" showInputMessage="1" showErrorMessage="1" sqref="Q6:Q12 AC6:AC12 U6:U12 Y6:Y12 U14:U18 Y14:Y18 Q14:Q18 AC14:AC18 Y20:Y22 AC20:AC22 U20:U22 Q20:Q22 AG6:AG12 AK6:AK12 AK14:AK18 AG14:AG18 AK20:AK22 AG20:AG22">
      <formula1>mod</formula1>
    </dataValidation>
    <dataValidation type="list" allowBlank="1" showInputMessage="1" showErrorMessage="1" sqref="V6:V12 AD6:AD12 V14:V18 AD14:AD18 V20:V22 AD20:AD22 AL20:AL22 AL6:AL12 AL14:AL18">
      <formula1>nat</formula1>
    </dataValidation>
  </dataValidations>
  <pageMargins left="0" right="0" top="0.59055118110236227" bottom="0" header="0.11811023622047245" footer="0.31496062992125984"/>
  <pageSetup paperSize="8" scale="49" orientation="landscape" r:id="rId1"/>
  <headerFooter>
    <oddHeader>&amp;CLP Métiers de la Gestion et de la Comptabilité : Fiscalité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'X:\DIRECTION-CFVU\DIRECTION\Secrétariat POLE AVENIR\MODALITES DE CONTROLE DES CONNAISSANCES\MCC 2018-2019\LP - DEG\[MCC 2018-2019_LP Assurance, Banque, Finance_version def.xlsx]Liste de valeurs'!#REF!</xm:f>
          </x14:formula1>
          <xm:sqref>AC13 U13 Q13 Y13 AK13 AG13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3"/>
  <sheetViews>
    <sheetView topLeftCell="A7" workbookViewId="0">
      <selection activeCell="B23" sqref="B23"/>
    </sheetView>
  </sheetViews>
  <sheetFormatPr baseColWidth="10" defaultColWidth="11.5703125" defaultRowHeight="15" x14ac:dyDescent="0.25"/>
  <cols>
    <col min="1" max="1" width="11.5703125" style="1" customWidth="1"/>
    <col min="2" max="2" width="49.28515625" style="1" customWidth="1"/>
    <col min="3" max="3" width="11.5703125" style="1" customWidth="1"/>
    <col min="4" max="4" width="8.5703125" style="1" customWidth="1"/>
    <col min="5" max="5" width="8.140625" style="1" customWidth="1"/>
    <col min="6" max="6" width="15" style="1" customWidth="1"/>
    <col min="7" max="11" width="11.5703125" style="1" customWidth="1"/>
    <col min="12" max="13" width="12.85546875" style="1" customWidth="1"/>
    <col min="14" max="14" width="11.5703125" style="34" customWidth="1"/>
    <col min="15" max="15" width="11.5703125" style="35" customWidth="1"/>
    <col min="16" max="25" width="11.5703125" style="36" customWidth="1"/>
    <col min="26" max="233" width="11.5703125" style="1" customWidth="1"/>
    <col min="234" max="16384" width="11.5703125" style="2"/>
  </cols>
  <sheetData>
    <row r="1" spans="1:25" ht="51" customHeight="1" x14ac:dyDescent="0.25">
      <c r="A1" s="240" t="s">
        <v>0</v>
      </c>
      <c r="B1" s="240" t="s">
        <v>1</v>
      </c>
      <c r="C1" s="240" t="s">
        <v>56</v>
      </c>
      <c r="D1" s="240" t="s">
        <v>2</v>
      </c>
      <c r="E1" s="240" t="s">
        <v>3</v>
      </c>
      <c r="F1" s="240" t="s">
        <v>4</v>
      </c>
      <c r="G1" s="240" t="s">
        <v>5</v>
      </c>
      <c r="H1" s="89"/>
      <c r="I1" s="89"/>
      <c r="J1" s="253" t="s">
        <v>6</v>
      </c>
      <c r="K1" s="254"/>
      <c r="L1" s="254"/>
      <c r="M1" s="255"/>
      <c r="N1" s="256" t="s">
        <v>7</v>
      </c>
      <c r="O1" s="257"/>
      <c r="P1" s="257"/>
      <c r="Q1" s="257"/>
      <c r="R1" s="256" t="s">
        <v>8</v>
      </c>
      <c r="S1" s="257"/>
      <c r="T1" s="257"/>
      <c r="U1" s="257"/>
      <c r="V1" s="256" t="s">
        <v>9</v>
      </c>
      <c r="W1" s="257"/>
      <c r="X1" s="257"/>
      <c r="Y1" s="257"/>
    </row>
    <row r="2" spans="1:25" ht="51" customHeight="1" x14ac:dyDescent="0.25">
      <c r="A2" s="248"/>
      <c r="B2" s="248"/>
      <c r="C2" s="248"/>
      <c r="D2" s="248"/>
      <c r="E2" s="248"/>
      <c r="F2" s="248"/>
      <c r="G2" s="248"/>
      <c r="H2" s="135" t="s">
        <v>46</v>
      </c>
      <c r="I2" s="135" t="s">
        <v>39</v>
      </c>
      <c r="J2" s="240" t="s">
        <v>10</v>
      </c>
      <c r="K2" s="240" t="s">
        <v>11</v>
      </c>
      <c r="L2" s="242" t="s">
        <v>12</v>
      </c>
      <c r="M2" s="244" t="s">
        <v>13</v>
      </c>
      <c r="N2" s="246" t="s">
        <v>14</v>
      </c>
      <c r="O2" s="246" t="s">
        <v>15</v>
      </c>
      <c r="P2" s="239" t="s">
        <v>16</v>
      </c>
      <c r="Q2" s="239" t="s">
        <v>17</v>
      </c>
      <c r="R2" s="239" t="s">
        <v>14</v>
      </c>
      <c r="S2" s="239" t="s">
        <v>15</v>
      </c>
      <c r="T2" s="239" t="s">
        <v>16</v>
      </c>
      <c r="U2" s="239" t="s">
        <v>17</v>
      </c>
      <c r="V2" s="239" t="s">
        <v>14</v>
      </c>
      <c r="W2" s="239" t="s">
        <v>15</v>
      </c>
      <c r="X2" s="239" t="s">
        <v>16</v>
      </c>
      <c r="Y2" s="239" t="s">
        <v>17</v>
      </c>
    </row>
    <row r="3" spans="1:25" ht="34.5" customHeight="1" x14ac:dyDescent="0.25">
      <c r="A3" s="241"/>
      <c r="B3" s="241"/>
      <c r="C3" s="241"/>
      <c r="D3" s="241"/>
      <c r="E3" s="241"/>
      <c r="F3" s="241"/>
      <c r="G3" s="241"/>
      <c r="H3" s="136"/>
      <c r="I3" s="136"/>
      <c r="J3" s="241"/>
      <c r="K3" s="241"/>
      <c r="L3" s="243"/>
      <c r="M3" s="245"/>
      <c r="N3" s="247"/>
      <c r="O3" s="247"/>
      <c r="P3" s="239"/>
      <c r="Q3" s="239"/>
      <c r="R3" s="249"/>
      <c r="S3" s="249"/>
      <c r="T3" s="239"/>
      <c r="U3" s="239"/>
      <c r="V3" s="249"/>
      <c r="W3" s="249"/>
      <c r="X3" s="239"/>
      <c r="Y3" s="239"/>
    </row>
    <row r="4" spans="1:25" ht="17.100000000000001" customHeight="1" x14ac:dyDescent="0.2">
      <c r="A4" s="3"/>
      <c r="B4" s="4" t="s">
        <v>18</v>
      </c>
      <c r="C4" s="4" t="s">
        <v>19</v>
      </c>
      <c r="D4" s="5"/>
      <c r="E4" s="5"/>
      <c r="F4" s="6" t="s">
        <v>19</v>
      </c>
      <c r="G4" s="7"/>
      <c r="H4" s="7"/>
      <c r="I4" s="7"/>
      <c r="J4" s="5"/>
      <c r="K4" s="5"/>
      <c r="L4" s="8"/>
      <c r="M4" s="9"/>
      <c r="N4" s="10"/>
      <c r="O4" s="11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6.5" customHeight="1" x14ac:dyDescent="0.2">
      <c r="A5" s="3"/>
      <c r="B5" s="13"/>
      <c r="C5" s="3"/>
      <c r="D5" s="67"/>
      <c r="E5" s="67"/>
      <c r="F5" s="5"/>
      <c r="G5" s="14"/>
      <c r="H5" s="14"/>
      <c r="I5" s="14"/>
      <c r="J5" s="5"/>
      <c r="K5" s="5"/>
      <c r="L5" s="8"/>
      <c r="M5" s="9"/>
      <c r="N5" s="15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3.25" customHeight="1" x14ac:dyDescent="0.25">
      <c r="A6" s="80" t="s">
        <v>27</v>
      </c>
      <c r="B6" s="92" t="str">
        <f>'MCC_maquettes 2022-2023'!B5</f>
        <v>Modules de Base</v>
      </c>
      <c r="C6" s="93"/>
      <c r="D6" s="94"/>
      <c r="E6" s="94">
        <v>14</v>
      </c>
      <c r="F6" s="95"/>
      <c r="G6" s="96"/>
      <c r="H6" s="97"/>
      <c r="I6" s="97"/>
      <c r="J6" s="98"/>
      <c r="K6" s="99"/>
      <c r="L6" s="100"/>
      <c r="M6" s="101"/>
      <c r="N6" s="70"/>
      <c r="O6" s="71"/>
      <c r="P6" s="98"/>
      <c r="Q6" s="71"/>
      <c r="R6" s="71"/>
      <c r="S6" s="71"/>
      <c r="T6" s="99"/>
      <c r="U6" s="71"/>
      <c r="V6" s="72"/>
      <c r="W6" s="73"/>
      <c r="X6" s="73"/>
      <c r="Y6" s="74"/>
    </row>
    <row r="7" spans="1:25" ht="23.25" customHeight="1" x14ac:dyDescent="0.25">
      <c r="A7" s="65"/>
      <c r="B7" s="105" t="str">
        <f>'MCC_maquettes 2022-2023'!B6</f>
        <v>Module 1.1 Comptabilité</v>
      </c>
      <c r="C7" s="106" t="str">
        <f>'MCC_maquettes 2022-2023'!C5</f>
        <v>BPD5MFU1</v>
      </c>
      <c r="D7" s="86">
        <v>7</v>
      </c>
      <c r="E7" s="87"/>
      <c r="F7" s="88" t="s">
        <v>37</v>
      </c>
      <c r="G7" s="63">
        <v>55</v>
      </c>
      <c r="H7" s="90"/>
      <c r="I7" s="90"/>
      <c r="J7" s="91">
        <f>SUM('MCC_maquettes 2022-2023'!M6)</f>
        <v>32</v>
      </c>
      <c r="K7" s="64">
        <f>SUM('MCC_maquettes 2022-2023'!N6)</f>
        <v>80</v>
      </c>
      <c r="L7" s="25">
        <f>SUM('MCC_maquettes 2022-2023'!O6)</f>
        <v>0</v>
      </c>
      <c r="M7" s="79">
        <f t="shared" ref="M7:M8" si="0">Q7+U7+Y7</f>
        <v>195.75</v>
      </c>
      <c r="N7" s="17">
        <v>1.5</v>
      </c>
      <c r="O7" s="18">
        <v>2</v>
      </c>
      <c r="P7" s="91">
        <v>28.5</v>
      </c>
      <c r="Q7" s="18">
        <f t="shared" ref="Q7:Q8" si="1">P7*N7</f>
        <v>42.75</v>
      </c>
      <c r="R7" s="18">
        <v>1</v>
      </c>
      <c r="S7" s="18">
        <v>2</v>
      </c>
      <c r="T7" s="64">
        <v>76.5</v>
      </c>
      <c r="U7" s="18">
        <f t="shared" ref="U7:U8" si="2">S7*T7</f>
        <v>153</v>
      </c>
      <c r="V7" s="37"/>
      <c r="W7" s="19"/>
      <c r="X7" s="19"/>
      <c r="Y7" s="38"/>
    </row>
    <row r="8" spans="1:25" ht="23.25" customHeight="1" x14ac:dyDescent="0.25">
      <c r="A8" s="65"/>
      <c r="B8" s="105" t="str">
        <f>'MCC_maquettes 2022-2023'!B7</f>
        <v>Module 1.2 Droit de l'Entreprise et des Sociétés</v>
      </c>
      <c r="C8" s="106" t="str">
        <f>'MCC_maquettes 2022-2023'!C6</f>
        <v>BPD5MF11</v>
      </c>
      <c r="D8" s="86">
        <v>7</v>
      </c>
      <c r="E8" s="87"/>
      <c r="F8" s="88" t="s">
        <v>38</v>
      </c>
      <c r="G8" s="63">
        <v>55</v>
      </c>
      <c r="H8" s="90"/>
      <c r="I8" s="90"/>
      <c r="J8" s="91">
        <f>SUM('MCC_maquettes 2022-2023'!M7)</f>
        <v>29</v>
      </c>
      <c r="K8" s="64">
        <f>SUM('MCC_maquettes 2022-2023'!N7)</f>
        <v>76</v>
      </c>
      <c r="L8" s="25">
        <f>SUM('MCC_maquettes 2022-2023'!O7)</f>
        <v>0</v>
      </c>
      <c r="M8" s="79">
        <f t="shared" si="0"/>
        <v>195.75</v>
      </c>
      <c r="N8" s="17">
        <v>1.5</v>
      </c>
      <c r="O8" s="18">
        <v>2</v>
      </c>
      <c r="P8" s="91">
        <v>28.5</v>
      </c>
      <c r="Q8" s="18">
        <f t="shared" si="1"/>
        <v>42.75</v>
      </c>
      <c r="R8" s="18">
        <v>1</v>
      </c>
      <c r="S8" s="18">
        <v>2</v>
      </c>
      <c r="T8" s="64">
        <v>76.5</v>
      </c>
      <c r="U8" s="18">
        <f t="shared" si="2"/>
        <v>153</v>
      </c>
      <c r="V8" s="37"/>
      <c r="W8" s="19"/>
      <c r="X8" s="19"/>
      <c r="Y8" s="38"/>
    </row>
    <row r="9" spans="1:25" ht="23.25" customHeight="1" x14ac:dyDescent="0.25">
      <c r="A9" s="80" t="s">
        <v>31</v>
      </c>
      <c r="B9" s="107" t="str">
        <f>'MCC_maquettes 2022-2023'!B13</f>
        <v>Modules de la Spécialité</v>
      </c>
      <c r="C9" s="108"/>
      <c r="D9" s="94"/>
      <c r="E9" s="94">
        <v>6</v>
      </c>
      <c r="F9" s="102"/>
      <c r="G9" s="96"/>
      <c r="H9" s="97"/>
      <c r="I9" s="97"/>
      <c r="J9" s="103"/>
      <c r="K9" s="104"/>
      <c r="L9" s="98"/>
      <c r="M9" s="101"/>
      <c r="N9" s="70"/>
      <c r="O9" s="71"/>
      <c r="P9" s="103"/>
      <c r="Q9" s="71"/>
      <c r="R9" s="71"/>
      <c r="S9" s="71"/>
      <c r="T9" s="104"/>
      <c r="U9" s="71"/>
      <c r="V9" s="72"/>
      <c r="W9" s="71"/>
      <c r="X9" s="98"/>
      <c r="Y9" s="74"/>
    </row>
    <row r="10" spans="1:25" ht="23.25" customHeight="1" x14ac:dyDescent="0.25">
      <c r="A10" s="65"/>
      <c r="B10" s="105" t="str">
        <f>'MCC_maquettes 2022-2023'!B14</f>
        <v>Module 2.1 Fiscalité de l'Entreprise Individuelle</v>
      </c>
      <c r="C10" s="106" t="str">
        <f>'MCC_maquettes 2022-2023'!C13</f>
        <v>BPD5MFU2</v>
      </c>
      <c r="D10" s="86">
        <v>3</v>
      </c>
      <c r="E10" s="87"/>
      <c r="F10" s="88" t="s">
        <v>37</v>
      </c>
      <c r="G10" s="63">
        <v>55</v>
      </c>
      <c r="H10" s="90"/>
      <c r="I10" s="90"/>
      <c r="J10" s="91">
        <f>SUM('MCC_maquettes 2022-2023'!M14)</f>
        <v>11</v>
      </c>
      <c r="K10" s="64">
        <f>SUM('MCC_maquettes 2022-2023'!N14)</f>
        <v>27</v>
      </c>
      <c r="L10" s="25">
        <f>SUM('MCC_maquettes 2022-2023'!O14)</f>
        <v>0</v>
      </c>
      <c r="M10" s="79">
        <f t="shared" ref="M10:M12" si="3">Q10+U10+Y10</f>
        <v>99.75</v>
      </c>
      <c r="N10" s="17">
        <v>1.5</v>
      </c>
      <c r="O10" s="18">
        <v>2</v>
      </c>
      <c r="P10" s="91">
        <v>10.5</v>
      </c>
      <c r="Q10" s="18">
        <f t="shared" ref="Q10:Q11" si="4">P10*N10</f>
        <v>15.75</v>
      </c>
      <c r="R10" s="18">
        <v>1</v>
      </c>
      <c r="S10" s="18">
        <v>2</v>
      </c>
      <c r="T10" s="64">
        <v>42</v>
      </c>
      <c r="U10" s="18">
        <f t="shared" ref="U10:U12" si="5">S10*T10</f>
        <v>84</v>
      </c>
      <c r="V10" s="37"/>
      <c r="W10" s="18"/>
      <c r="X10" s="77"/>
      <c r="Y10" s="38"/>
    </row>
    <row r="11" spans="1:25" ht="23.25" customHeight="1" x14ac:dyDescent="0.25">
      <c r="A11" s="65"/>
      <c r="B11" s="105" t="str">
        <f>'MCC_maquettes 2022-2023'!B15</f>
        <v>Module 2.2 Fiscalité des Sociétés</v>
      </c>
      <c r="C11" s="106" t="str">
        <f>'MCC_maquettes 2022-2023'!C14</f>
        <v>BPD5MF21</v>
      </c>
      <c r="D11" s="86">
        <v>3</v>
      </c>
      <c r="E11" s="87"/>
      <c r="F11" s="88" t="s">
        <v>37</v>
      </c>
      <c r="G11" s="63">
        <v>55</v>
      </c>
      <c r="H11" s="90"/>
      <c r="I11" s="90"/>
      <c r="J11" s="91">
        <f>SUM('MCC_maquettes 2022-2023'!M15)</f>
        <v>7</v>
      </c>
      <c r="K11" s="64">
        <f>SUM('MCC_maquettes 2022-2023'!N15)</f>
        <v>15</v>
      </c>
      <c r="L11" s="25">
        <f>SUM('MCC_maquettes 2022-2023'!O15)</f>
        <v>0</v>
      </c>
      <c r="M11" s="79">
        <f t="shared" si="3"/>
        <v>74.25</v>
      </c>
      <c r="N11" s="17">
        <v>1.5</v>
      </c>
      <c r="O11" s="18">
        <v>2</v>
      </c>
      <c r="P11" s="91">
        <v>7.5</v>
      </c>
      <c r="Q11" s="18">
        <f t="shared" si="4"/>
        <v>11.25</v>
      </c>
      <c r="R11" s="18">
        <v>1</v>
      </c>
      <c r="S11" s="18">
        <v>2</v>
      </c>
      <c r="T11" s="64">
        <v>31.5</v>
      </c>
      <c r="U11" s="18">
        <f t="shared" si="5"/>
        <v>63</v>
      </c>
      <c r="V11" s="37"/>
      <c r="W11" s="18"/>
      <c r="X11" s="78"/>
      <c r="Y11" s="38"/>
    </row>
    <row r="12" spans="1:25" ht="23.25" customHeight="1" x14ac:dyDescent="0.25">
      <c r="A12" s="80" t="s">
        <v>35</v>
      </c>
      <c r="B12" s="107" t="str">
        <f>'MCC_maquettes 2022-2023'!B19</f>
        <v>Projet tutoré</v>
      </c>
      <c r="C12" s="108"/>
      <c r="D12" s="94">
        <v>10</v>
      </c>
      <c r="E12" s="94">
        <v>10</v>
      </c>
      <c r="F12" s="95"/>
      <c r="G12" s="96">
        <v>55</v>
      </c>
      <c r="H12" s="97"/>
      <c r="I12" s="97"/>
      <c r="J12" s="98"/>
      <c r="K12" s="99">
        <v>3</v>
      </c>
      <c r="L12" s="98"/>
      <c r="M12" s="101">
        <f t="shared" si="3"/>
        <v>165</v>
      </c>
      <c r="N12" s="70"/>
      <c r="O12" s="71"/>
      <c r="P12" s="98"/>
      <c r="Q12" s="71"/>
      <c r="R12" s="71">
        <v>1</v>
      </c>
      <c r="S12" s="71">
        <v>55</v>
      </c>
      <c r="T12" s="99">
        <v>3</v>
      </c>
      <c r="U12" s="71">
        <f t="shared" si="5"/>
        <v>165</v>
      </c>
      <c r="V12" s="72"/>
      <c r="W12" s="71"/>
      <c r="X12" s="98"/>
      <c r="Y12" s="74"/>
    </row>
    <row r="13" spans="1:25" ht="23.25" customHeight="1" x14ac:dyDescent="0.25">
      <c r="A13" s="250" t="s">
        <v>22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2"/>
      <c r="M13" s="79">
        <f>SUM(M6:M12)</f>
        <v>730.5</v>
      </c>
      <c r="N13" s="17"/>
      <c r="O13" s="18"/>
      <c r="P13" s="18"/>
      <c r="Q13" s="18"/>
      <c r="R13" s="18"/>
      <c r="S13" s="18"/>
      <c r="T13" s="18"/>
      <c r="U13" s="18"/>
      <c r="V13" s="37"/>
      <c r="W13" s="19"/>
      <c r="X13" s="19"/>
      <c r="Y13" s="38"/>
    </row>
    <row r="14" spans="1:25" ht="23.25" customHeight="1" x14ac:dyDescent="0.25">
      <c r="A14" s="20"/>
      <c r="B14" s="41" t="s">
        <v>20</v>
      </c>
      <c r="C14" s="5"/>
      <c r="D14" s="5"/>
      <c r="E14" s="5"/>
      <c r="F14" s="5"/>
      <c r="G14" s="21"/>
      <c r="H14" s="129"/>
      <c r="I14" s="21"/>
      <c r="J14" s="5"/>
      <c r="K14" s="5"/>
      <c r="L14" s="8"/>
      <c r="M14" s="9"/>
      <c r="N14" s="22"/>
      <c r="O14" s="23"/>
      <c r="P14" s="23"/>
      <c r="Q14" s="23"/>
      <c r="R14" s="23"/>
      <c r="S14" s="23"/>
      <c r="T14" s="23"/>
      <c r="U14" s="23"/>
      <c r="V14" s="12"/>
      <c r="W14" s="12"/>
      <c r="X14" s="12"/>
      <c r="Y14" s="12"/>
    </row>
    <row r="15" spans="1:25" ht="23.25" customHeight="1" x14ac:dyDescent="0.25">
      <c r="A15" s="80" t="s">
        <v>27</v>
      </c>
      <c r="B15" s="107" t="e">
        <f>'MCC_maquettes 2022-2023'!#REF!</f>
        <v>#REF!</v>
      </c>
      <c r="C15" s="81"/>
      <c r="D15" s="116"/>
      <c r="E15" s="117">
        <v>11</v>
      </c>
      <c r="F15" s="118"/>
      <c r="G15" s="119"/>
      <c r="H15" s="120"/>
      <c r="I15" s="126"/>
      <c r="J15" s="98"/>
      <c r="K15" s="99"/>
      <c r="L15" s="99"/>
      <c r="M15" s="69"/>
      <c r="N15" s="70"/>
      <c r="O15" s="71"/>
      <c r="P15" s="99"/>
      <c r="Q15" s="71"/>
      <c r="R15" s="71"/>
      <c r="S15" s="71"/>
      <c r="T15" s="99"/>
      <c r="U15" s="71"/>
      <c r="V15" s="72"/>
      <c r="W15" s="71"/>
      <c r="X15" s="99"/>
      <c r="Y15" s="74"/>
    </row>
    <row r="16" spans="1:25" ht="23.25" customHeight="1" x14ac:dyDescent="0.25">
      <c r="A16" s="65"/>
      <c r="B16" s="133" t="e">
        <f>'MCC_maquettes 2022-2023'!#REF!</f>
        <v>#REF!</v>
      </c>
      <c r="C16" s="106" t="e">
        <f>'MCC_maquettes 2022-2023'!#REF!</f>
        <v>#REF!</v>
      </c>
      <c r="D16" s="115">
        <v>4</v>
      </c>
      <c r="E16" s="76"/>
      <c r="F16" s="83"/>
      <c r="G16" s="109">
        <v>25</v>
      </c>
      <c r="H16" s="110">
        <v>55</v>
      </c>
      <c r="I16" s="130">
        <f>(G16/H16)*100</f>
        <v>45.454545454545453</v>
      </c>
      <c r="J16" s="91" t="e">
        <f>SUM('MCC_maquettes 2022-2023'!#REF!)</f>
        <v>#REF!</v>
      </c>
      <c r="K16" s="64" t="e">
        <f>SUM('MCC_maquettes 2022-2023'!#REF!)</f>
        <v>#REF!</v>
      </c>
      <c r="L16" s="25" t="e">
        <f>SUM('MCC_maquettes 2022-2023'!#REF!)</f>
        <v>#REF!</v>
      </c>
      <c r="M16" s="79">
        <f t="shared" ref="M16:M26" si="6">Q16+U16+Y16</f>
        <v>4.0909090909090908</v>
      </c>
      <c r="N16" s="26">
        <v>1.5</v>
      </c>
      <c r="O16" s="18">
        <v>1</v>
      </c>
      <c r="P16" s="98">
        <v>9</v>
      </c>
      <c r="Q16" s="131">
        <f>P16*I16%</f>
        <v>4.0909090909090908</v>
      </c>
      <c r="R16" s="27"/>
      <c r="S16" s="27"/>
      <c r="T16" s="68"/>
      <c r="U16" s="27"/>
      <c r="V16" s="37"/>
      <c r="W16" s="18"/>
      <c r="X16" s="77"/>
      <c r="Y16" s="38"/>
    </row>
    <row r="17" spans="1:25" ht="23.25" customHeight="1" x14ac:dyDescent="0.25">
      <c r="A17" s="65"/>
      <c r="B17" s="133" t="e">
        <f>'MCC_maquettes 2022-2023'!#REF!</f>
        <v>#REF!</v>
      </c>
      <c r="C17" s="106" t="e">
        <f>'MCC_maquettes 2022-2023'!#REF!</f>
        <v>#REF!</v>
      </c>
      <c r="D17" s="87" t="s">
        <v>40</v>
      </c>
      <c r="E17" s="87"/>
      <c r="F17" s="83"/>
      <c r="G17" s="109">
        <v>25</v>
      </c>
      <c r="H17" s="110"/>
      <c r="I17" s="127"/>
      <c r="J17" s="91" t="e">
        <f>SUM('MCC_maquettes 2022-2023'!#REF!)</f>
        <v>#REF!</v>
      </c>
      <c r="K17" s="64" t="e">
        <f>SUM('MCC_maquettes 2022-2023'!#REF!)</f>
        <v>#REF!</v>
      </c>
      <c r="L17" s="25" t="e">
        <f>SUM('MCC_maquettes 2022-2023'!#REF!)</f>
        <v>#REF!</v>
      </c>
      <c r="M17" s="79">
        <f t="shared" si="6"/>
        <v>35.5</v>
      </c>
      <c r="N17" s="26">
        <v>1.5</v>
      </c>
      <c r="O17" s="111">
        <v>1</v>
      </c>
      <c r="P17" s="77">
        <v>9</v>
      </c>
      <c r="Q17" s="111">
        <f>(P17*O17)*N17</f>
        <v>13.5</v>
      </c>
      <c r="R17" s="112">
        <v>1</v>
      </c>
      <c r="S17" s="112">
        <v>1</v>
      </c>
      <c r="T17" s="68">
        <v>22</v>
      </c>
      <c r="U17" s="18">
        <f t="shared" ref="U17:U20" si="7">S17*T17</f>
        <v>22</v>
      </c>
      <c r="V17" s="113"/>
      <c r="W17" s="111"/>
      <c r="X17" s="77"/>
      <c r="Y17" s="114"/>
    </row>
    <row r="18" spans="1:25" ht="23.25" customHeight="1" x14ac:dyDescent="0.25">
      <c r="A18" s="65"/>
      <c r="B18" s="132" t="e">
        <f>'MCC_maquettes 2022-2023'!#REF!</f>
        <v>#REF!</v>
      </c>
      <c r="C18" s="106" t="e">
        <f>'MCC_maquettes 2022-2023'!#REF!</f>
        <v>#REF!</v>
      </c>
      <c r="D18" s="87" t="s">
        <v>40</v>
      </c>
      <c r="E18" s="87"/>
      <c r="F18" s="83"/>
      <c r="G18" s="109">
        <v>30</v>
      </c>
      <c r="H18" s="110"/>
      <c r="I18" s="127"/>
      <c r="J18" s="91" t="e">
        <f>SUM('MCC_maquettes 2022-2023'!#REF!)</f>
        <v>#REF!</v>
      </c>
      <c r="K18" s="64" t="e">
        <f>SUM('MCC_maquettes 2022-2023'!#REF!)</f>
        <v>#REF!</v>
      </c>
      <c r="L18" s="25" t="e">
        <f>SUM('MCC_maquettes 2022-2023'!#REF!)</f>
        <v>#REF!</v>
      </c>
      <c r="M18" s="79">
        <f t="shared" si="6"/>
        <v>49</v>
      </c>
      <c r="N18" s="26">
        <v>1.5</v>
      </c>
      <c r="O18" s="111">
        <v>1</v>
      </c>
      <c r="P18" s="77">
        <v>18</v>
      </c>
      <c r="Q18" s="111">
        <f>(P18*O18)*N18</f>
        <v>27</v>
      </c>
      <c r="R18" s="112">
        <v>1</v>
      </c>
      <c r="S18" s="112">
        <v>1</v>
      </c>
      <c r="T18" s="68">
        <v>22</v>
      </c>
      <c r="U18" s="18">
        <f t="shared" si="7"/>
        <v>22</v>
      </c>
      <c r="V18" s="37"/>
      <c r="W18" s="18"/>
      <c r="X18" s="91"/>
      <c r="Y18" s="38"/>
    </row>
    <row r="19" spans="1:25" ht="23.25" customHeight="1" x14ac:dyDescent="0.25">
      <c r="A19" s="65"/>
      <c r="B19" s="85" t="e">
        <f>'MCC_maquettes 2022-2023'!#REF!</f>
        <v>#REF!</v>
      </c>
      <c r="C19" s="106" t="e">
        <f>'MCC_maquettes 2022-2023'!#REF!</f>
        <v>#REF!</v>
      </c>
      <c r="D19" s="115">
        <v>4</v>
      </c>
      <c r="E19" s="76"/>
      <c r="F19" s="83"/>
      <c r="G19" s="109">
        <v>55</v>
      </c>
      <c r="H19" s="110"/>
      <c r="I19" s="127"/>
      <c r="J19" s="91" t="e">
        <f>SUM('MCC_maquettes 2022-2023'!#REF!)</f>
        <v>#REF!</v>
      </c>
      <c r="K19" s="64" t="e">
        <f>SUM('MCC_maquettes 2022-2023'!#REF!)</f>
        <v>#REF!</v>
      </c>
      <c r="L19" s="25" t="e">
        <f>SUM('MCC_maquettes 2022-2023'!#REF!)</f>
        <v>#REF!</v>
      </c>
      <c r="M19" s="79">
        <f t="shared" si="6"/>
        <v>103.5</v>
      </c>
      <c r="N19" s="26">
        <v>1.5</v>
      </c>
      <c r="O19" s="18">
        <v>2</v>
      </c>
      <c r="P19" s="77">
        <v>13.5</v>
      </c>
      <c r="Q19" s="111">
        <f t="shared" ref="Q19:Q24" si="8">(P19*O19)*N19</f>
        <v>40.5</v>
      </c>
      <c r="R19" s="27">
        <v>1</v>
      </c>
      <c r="S19" s="27">
        <v>2</v>
      </c>
      <c r="T19" s="68">
        <v>31.5</v>
      </c>
      <c r="U19" s="27">
        <f t="shared" si="7"/>
        <v>63</v>
      </c>
      <c r="V19" s="37"/>
      <c r="W19" s="18"/>
      <c r="X19" s="77"/>
      <c r="Y19" s="38"/>
    </row>
    <row r="20" spans="1:25" ht="23.25" customHeight="1" x14ac:dyDescent="0.25">
      <c r="A20" s="65"/>
      <c r="B20" s="85" t="e">
        <f>'MCC_maquettes 2022-2023'!#REF!</f>
        <v>#REF!</v>
      </c>
      <c r="C20" s="106" t="e">
        <f>'MCC_maquettes 2022-2023'!#REF!</f>
        <v>#REF!</v>
      </c>
      <c r="D20" s="115">
        <v>3</v>
      </c>
      <c r="E20" s="76"/>
      <c r="F20" s="83"/>
      <c r="G20" s="109">
        <v>55</v>
      </c>
      <c r="H20" s="110"/>
      <c r="I20" s="127"/>
      <c r="J20" s="91" t="e">
        <f>SUM('MCC_maquettes 2022-2023'!#REF!)</f>
        <v>#REF!</v>
      </c>
      <c r="K20" s="64" t="e">
        <f>SUM('MCC_maquettes 2022-2023'!#REF!)</f>
        <v>#REF!</v>
      </c>
      <c r="L20" s="25" t="e">
        <f>SUM('MCC_maquettes 2022-2023'!#REF!)</f>
        <v>#REF!</v>
      </c>
      <c r="M20" s="79">
        <f t="shared" si="6"/>
        <v>31.5</v>
      </c>
      <c r="N20" s="26">
        <v>1.5</v>
      </c>
      <c r="O20" s="18">
        <v>2</v>
      </c>
      <c r="P20" s="77">
        <v>4.5</v>
      </c>
      <c r="Q20" s="111">
        <v>10.5</v>
      </c>
      <c r="R20" s="27">
        <v>1</v>
      </c>
      <c r="S20" s="27">
        <v>2</v>
      </c>
      <c r="T20" s="68">
        <v>10.5</v>
      </c>
      <c r="U20" s="27">
        <f t="shared" si="7"/>
        <v>21</v>
      </c>
      <c r="V20" s="37"/>
      <c r="W20" s="18"/>
      <c r="X20" s="77"/>
      <c r="Y20" s="38"/>
    </row>
    <row r="21" spans="1:25" ht="23.25" customHeight="1" x14ac:dyDescent="0.25">
      <c r="A21" s="123" t="s">
        <v>31</v>
      </c>
      <c r="B21" s="124" t="e">
        <f>'MCC_maquettes 2022-2023'!#REF!</f>
        <v>#REF!</v>
      </c>
      <c r="C21" s="75"/>
      <c r="D21" s="116"/>
      <c r="E21" s="117">
        <v>9</v>
      </c>
      <c r="F21" s="82"/>
      <c r="G21" s="119"/>
      <c r="H21" s="120"/>
      <c r="I21" s="126"/>
      <c r="J21" s="98"/>
      <c r="K21" s="99"/>
      <c r="L21" s="100"/>
      <c r="M21" s="101">
        <f t="shared" si="6"/>
        <v>0</v>
      </c>
      <c r="N21" s="70"/>
      <c r="O21" s="71"/>
      <c r="P21" s="98"/>
      <c r="Q21" s="71"/>
      <c r="R21" s="71"/>
      <c r="S21" s="71"/>
      <c r="T21" s="71"/>
      <c r="U21" s="71"/>
      <c r="V21" s="72"/>
      <c r="W21" s="73"/>
      <c r="X21" s="73"/>
      <c r="Y21" s="74"/>
    </row>
    <row r="22" spans="1:25" ht="23.25" customHeight="1" x14ac:dyDescent="0.25">
      <c r="A22" s="121"/>
      <c r="B22" s="122" t="e">
        <f>'MCC_maquettes 2022-2023'!#REF!</f>
        <v>#REF!</v>
      </c>
      <c r="C22" s="106" t="e">
        <f>'MCC_maquettes 2022-2023'!#REF!</f>
        <v>#REF!</v>
      </c>
      <c r="D22" s="115">
        <v>3</v>
      </c>
      <c r="E22" s="76"/>
      <c r="F22" s="83"/>
      <c r="G22" s="109">
        <v>55</v>
      </c>
      <c r="H22" s="110"/>
      <c r="I22" s="127"/>
      <c r="J22" s="91" t="e">
        <f>SUM('MCC_maquettes 2022-2023'!#REF!)</f>
        <v>#REF!</v>
      </c>
      <c r="K22" s="64" t="e">
        <f>SUM('MCC_maquettes 2022-2023'!#REF!)</f>
        <v>#REF!</v>
      </c>
      <c r="L22" s="25" t="e">
        <f>SUM('MCC_maquettes 2022-2023'!#REF!)</f>
        <v>#REF!</v>
      </c>
      <c r="M22" s="79">
        <f t="shared" si="6"/>
        <v>92</v>
      </c>
      <c r="N22" s="26">
        <v>1.5</v>
      </c>
      <c r="O22" s="18">
        <v>2</v>
      </c>
      <c r="P22" s="77">
        <v>12</v>
      </c>
      <c r="Q22" s="111">
        <f t="shared" si="8"/>
        <v>36</v>
      </c>
      <c r="R22" s="27">
        <v>1</v>
      </c>
      <c r="S22" s="27">
        <v>2</v>
      </c>
      <c r="T22" s="68">
        <v>28</v>
      </c>
      <c r="U22" s="27">
        <f t="shared" ref="U22:U26" si="9">S22*T22</f>
        <v>56</v>
      </c>
      <c r="V22" s="37"/>
      <c r="W22" s="18"/>
      <c r="X22" s="77"/>
      <c r="Y22" s="38"/>
    </row>
    <row r="23" spans="1:25" ht="23.25" customHeight="1" x14ac:dyDescent="0.25">
      <c r="A23" s="121"/>
      <c r="B23" s="122" t="e">
        <f>'MCC_maquettes 2022-2023'!#REF!</f>
        <v>#REF!</v>
      </c>
      <c r="C23" s="106" t="e">
        <f>'MCC_maquettes 2022-2023'!#REF!</f>
        <v>#REF!</v>
      </c>
      <c r="D23" s="115">
        <v>3</v>
      </c>
      <c r="E23" s="76"/>
      <c r="F23" s="83"/>
      <c r="G23" s="109">
        <v>55</v>
      </c>
      <c r="H23" s="110"/>
      <c r="I23" s="127"/>
      <c r="J23" s="91" t="e">
        <f>SUM('MCC_maquettes 2022-2023'!#REF!)</f>
        <v>#REF!</v>
      </c>
      <c r="K23" s="64" t="e">
        <f>SUM('MCC_maquettes 2022-2023'!#REF!)</f>
        <v>#REF!</v>
      </c>
      <c r="L23" s="25" t="e">
        <f>SUM('MCC_maquettes 2022-2023'!#REF!)</f>
        <v>#REF!</v>
      </c>
      <c r="M23" s="79">
        <f t="shared" si="6"/>
        <v>46</v>
      </c>
      <c r="N23" s="26">
        <v>1.5</v>
      </c>
      <c r="O23" s="18">
        <v>2</v>
      </c>
      <c r="P23" s="77">
        <v>6</v>
      </c>
      <c r="Q23" s="111">
        <f t="shared" si="8"/>
        <v>18</v>
      </c>
      <c r="R23" s="27">
        <v>1</v>
      </c>
      <c r="S23" s="27">
        <v>2</v>
      </c>
      <c r="T23" s="68">
        <v>14</v>
      </c>
      <c r="U23" s="27">
        <f t="shared" si="9"/>
        <v>28</v>
      </c>
      <c r="V23" s="37"/>
      <c r="W23" s="18"/>
      <c r="X23" s="77"/>
      <c r="Y23" s="38"/>
    </row>
    <row r="24" spans="1:25" ht="23.25" customHeight="1" x14ac:dyDescent="0.25">
      <c r="A24" s="121"/>
      <c r="B24" s="122" t="e">
        <f>'MCC_maquettes 2022-2023'!#REF!</f>
        <v>#REF!</v>
      </c>
      <c r="C24" s="106" t="e">
        <f>'MCC_maquettes 2022-2023'!#REF!</f>
        <v>#REF!</v>
      </c>
      <c r="D24" s="115">
        <v>3</v>
      </c>
      <c r="E24" s="76"/>
      <c r="F24" s="83"/>
      <c r="G24" s="109">
        <v>55</v>
      </c>
      <c r="H24" s="110"/>
      <c r="I24" s="127"/>
      <c r="J24" s="91" t="e">
        <f>SUM('MCC_maquettes 2022-2023'!#REF!)</f>
        <v>#REF!</v>
      </c>
      <c r="K24" s="64" t="e">
        <f>SUM('MCC_maquettes 2022-2023'!#REF!)</f>
        <v>#REF!</v>
      </c>
      <c r="L24" s="25" t="e">
        <f>SUM('MCC_maquettes 2022-2023'!#REF!)</f>
        <v>#REF!</v>
      </c>
      <c r="M24" s="79">
        <f t="shared" si="6"/>
        <v>46</v>
      </c>
      <c r="N24" s="26">
        <v>1.5</v>
      </c>
      <c r="O24" s="18">
        <v>2</v>
      </c>
      <c r="P24" s="77">
        <v>6</v>
      </c>
      <c r="Q24" s="111">
        <f t="shared" si="8"/>
        <v>18</v>
      </c>
      <c r="R24" s="27">
        <v>1</v>
      </c>
      <c r="S24" s="27">
        <v>2</v>
      </c>
      <c r="T24" s="68">
        <v>14</v>
      </c>
      <c r="U24" s="27">
        <f t="shared" si="9"/>
        <v>28</v>
      </c>
      <c r="V24" s="37"/>
      <c r="W24" s="18"/>
      <c r="X24" s="77"/>
      <c r="Y24" s="38"/>
    </row>
    <row r="25" spans="1:25" ht="23.25" customHeight="1" x14ac:dyDescent="0.25">
      <c r="A25" s="121" t="s">
        <v>44</v>
      </c>
      <c r="B25" s="125" t="str">
        <f>'MCC_maquettes 2022-2023'!B21</f>
        <v>Stage</v>
      </c>
      <c r="C25" s="106" t="e">
        <f>'MCC_maquettes 2022-2023'!#REF!</f>
        <v>#REF!</v>
      </c>
      <c r="D25" s="115">
        <v>10</v>
      </c>
      <c r="E25" s="115">
        <v>10</v>
      </c>
      <c r="F25" s="24"/>
      <c r="G25" s="109">
        <v>26</v>
      </c>
      <c r="H25" s="110"/>
      <c r="I25" s="128"/>
      <c r="J25" s="91">
        <f>SUM('MCC_maquettes 2022-2023'!M21)</f>
        <v>0</v>
      </c>
      <c r="K25" s="64">
        <f>SUM('MCC_maquettes 2022-2023'!N21)</f>
        <v>0</v>
      </c>
      <c r="L25" s="25">
        <f>SUM('MCC_maquettes 2022-2023'!O21)</f>
        <v>0</v>
      </c>
      <c r="M25" s="40">
        <f t="shared" si="6"/>
        <v>52</v>
      </c>
      <c r="N25" s="26"/>
      <c r="O25" s="18"/>
      <c r="P25" s="27"/>
      <c r="Q25" s="18"/>
      <c r="R25" s="27">
        <v>1</v>
      </c>
      <c r="S25" s="27">
        <v>26</v>
      </c>
      <c r="T25" s="68">
        <v>2</v>
      </c>
      <c r="U25" s="27">
        <f t="shared" si="9"/>
        <v>52</v>
      </c>
      <c r="V25" s="37"/>
      <c r="W25" s="19"/>
      <c r="X25" s="19"/>
      <c r="Y25" s="38"/>
    </row>
    <row r="26" spans="1:25" ht="23.25" customHeight="1" x14ac:dyDescent="0.25">
      <c r="A26" s="121" t="s">
        <v>19</v>
      </c>
      <c r="B26" s="125" t="str">
        <f>'MCC_maquettes 2022-2023'!B22</f>
        <v>suivi apprentissage</v>
      </c>
      <c r="C26" s="106" t="str">
        <f>'MCC_maquettes 2022-2023'!C21</f>
        <v>BPD6MF31</v>
      </c>
      <c r="D26" s="115" t="s">
        <v>19</v>
      </c>
      <c r="E26" s="115" t="s">
        <v>19</v>
      </c>
      <c r="F26" s="24"/>
      <c r="G26" s="109">
        <v>29</v>
      </c>
      <c r="H26" s="110"/>
      <c r="I26" s="128"/>
      <c r="J26" s="91">
        <f>SUM('MCC_maquettes 2022-2023'!M22)</f>
        <v>0</v>
      </c>
      <c r="K26" s="64">
        <f>SUM('MCC_maquettes 2022-2023'!N22)</f>
        <v>0</v>
      </c>
      <c r="L26" s="25">
        <f>SUM('MCC_maquettes 2022-2023'!O22)</f>
        <v>0</v>
      </c>
      <c r="M26" s="40">
        <f t="shared" si="6"/>
        <v>232</v>
      </c>
      <c r="N26" s="26"/>
      <c r="O26" s="18"/>
      <c r="P26" s="27"/>
      <c r="Q26" s="18"/>
      <c r="R26" s="27">
        <v>1</v>
      </c>
      <c r="S26" s="27">
        <v>29</v>
      </c>
      <c r="T26" s="68">
        <v>8</v>
      </c>
      <c r="U26" s="27">
        <f t="shared" si="9"/>
        <v>232</v>
      </c>
      <c r="V26" s="37"/>
      <c r="W26" s="19"/>
      <c r="X26" s="19"/>
      <c r="Y26" s="38"/>
    </row>
    <row r="27" spans="1:25" ht="23.25" customHeight="1" x14ac:dyDescent="0.25">
      <c r="A27" s="16"/>
      <c r="B27" s="227" t="s">
        <v>23</v>
      </c>
      <c r="C27" s="228"/>
      <c r="D27" s="228"/>
      <c r="E27" s="228"/>
      <c r="F27" s="228"/>
      <c r="G27" s="228"/>
      <c r="H27" s="229"/>
      <c r="I27" s="228"/>
      <c r="J27" s="228"/>
      <c r="K27" s="228"/>
      <c r="L27" s="230"/>
      <c r="M27" s="79">
        <f>SUM(M15:M26)</f>
        <v>691.59090909090912</v>
      </c>
      <c r="N27" s="26"/>
      <c r="O27" s="18"/>
      <c r="P27" s="27"/>
      <c r="Q27" s="18"/>
      <c r="R27" s="27"/>
      <c r="S27" s="27"/>
      <c r="T27" s="27"/>
      <c r="U27" s="27"/>
      <c r="V27" s="37"/>
      <c r="W27" s="19"/>
      <c r="X27" s="19"/>
      <c r="Y27" s="38"/>
    </row>
    <row r="28" spans="1:25" ht="30.75" customHeight="1" x14ac:dyDescent="0.25">
      <c r="A28" s="28"/>
      <c r="B28" s="29"/>
      <c r="C28" s="30"/>
      <c r="D28" s="30"/>
      <c r="E28" s="39" t="s">
        <v>21</v>
      </c>
      <c r="F28" s="31"/>
      <c r="G28" s="61"/>
      <c r="H28" s="61"/>
      <c r="I28" s="61"/>
      <c r="J28" s="134" t="e">
        <f>SUM(J22:J26,J18:J20,J7:J11)</f>
        <v>#REF!</v>
      </c>
      <c r="K28" s="134" t="e">
        <f>SUM(K22:K24,K18:K20,K7:K11)</f>
        <v>#REF!</v>
      </c>
      <c r="L28" s="60" t="e">
        <f>SUM(L6:L26)</f>
        <v>#REF!</v>
      </c>
      <c r="M28" s="59"/>
      <c r="N28" s="42"/>
      <c r="O28" s="43"/>
      <c r="P28" s="43"/>
      <c r="Q28" s="43"/>
      <c r="R28" s="43"/>
      <c r="S28" s="43"/>
      <c r="T28" s="43"/>
      <c r="U28" s="43"/>
      <c r="V28" s="44"/>
      <c r="W28" s="44"/>
      <c r="X28" s="44"/>
      <c r="Y28" s="44"/>
    </row>
    <row r="29" spans="1:25" ht="30.75" customHeight="1" x14ac:dyDescent="0.25">
      <c r="A29" s="32"/>
      <c r="B29" s="231" t="s">
        <v>26</v>
      </c>
      <c r="C29" s="232"/>
      <c r="D29" s="232"/>
      <c r="E29" s="232"/>
      <c r="F29" s="232"/>
      <c r="G29" s="62" t="s">
        <v>25</v>
      </c>
      <c r="H29" s="62"/>
      <c r="I29" s="62"/>
      <c r="J29" s="84">
        <f>M13+M27</f>
        <v>1422.090909090909</v>
      </c>
      <c r="K29" s="54"/>
      <c r="L29" s="54"/>
      <c r="M29" s="55"/>
      <c r="N29" s="56"/>
      <c r="O29" s="57"/>
      <c r="P29" s="57"/>
      <c r="Q29" s="57"/>
      <c r="R29" s="57"/>
      <c r="S29" s="57"/>
      <c r="T29" s="57"/>
      <c r="U29" s="57"/>
      <c r="V29" s="58"/>
      <c r="W29" s="58"/>
      <c r="X29" s="58"/>
      <c r="Y29" s="58"/>
    </row>
    <row r="30" spans="1:25" ht="30.75" customHeight="1" x14ac:dyDescent="0.25">
      <c r="A30" s="33"/>
      <c r="B30" s="233"/>
      <c r="C30" s="234"/>
      <c r="D30" s="234"/>
      <c r="E30" s="234"/>
      <c r="F30" s="234"/>
      <c r="G30" s="62" t="s">
        <v>24</v>
      </c>
      <c r="H30" s="62"/>
      <c r="I30" s="62"/>
      <c r="J30" s="66">
        <f>J29/G22</f>
        <v>25.856198347107437</v>
      </c>
      <c r="K30" s="53"/>
      <c r="L30" s="53"/>
      <c r="M30" s="49"/>
      <c r="N30" s="50"/>
      <c r="O30" s="51"/>
      <c r="P30" s="51"/>
      <c r="Q30" s="51"/>
      <c r="R30" s="51"/>
      <c r="S30" s="51"/>
      <c r="T30" s="51"/>
      <c r="U30" s="51"/>
      <c r="V30" s="52"/>
      <c r="W30" s="52"/>
      <c r="X30" s="52"/>
      <c r="Y30" s="52"/>
    </row>
    <row r="31" spans="1:25" x14ac:dyDescent="0.2">
      <c r="I31" s="1" t="s">
        <v>49</v>
      </c>
      <c r="J31" s="1" t="e">
        <f>SUM(J28*100)/465</f>
        <v>#REF!</v>
      </c>
      <c r="K31" s="45"/>
      <c r="L31" s="45"/>
      <c r="M31" s="49"/>
      <c r="N31" s="46"/>
      <c r="O31" s="47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spans="1:25" ht="15" customHeight="1" x14ac:dyDescent="0.25">
      <c r="B32" s="235" t="s">
        <v>47</v>
      </c>
      <c r="I32" s="1" t="s">
        <v>11</v>
      </c>
      <c r="J32" s="1" t="e">
        <f>SUM(K28*100)/465</f>
        <v>#REF!</v>
      </c>
    </row>
    <row r="33" spans="2:10" x14ac:dyDescent="0.25">
      <c r="B33" s="236"/>
      <c r="J33" s="1" t="e">
        <f>SUM(J31:J32)</f>
        <v>#REF!</v>
      </c>
    </row>
    <row r="34" spans="2:10" x14ac:dyDescent="0.25">
      <c r="B34" s="236"/>
    </row>
    <row r="35" spans="2:10" x14ac:dyDescent="0.25">
      <c r="B35" s="236"/>
    </row>
    <row r="36" spans="2:10" x14ac:dyDescent="0.25">
      <c r="B36" s="236"/>
    </row>
    <row r="37" spans="2:10" x14ac:dyDescent="0.25">
      <c r="B37" s="236"/>
    </row>
    <row r="38" spans="2:10" x14ac:dyDescent="0.25">
      <c r="B38" s="236"/>
    </row>
    <row r="39" spans="2:10" x14ac:dyDescent="0.25">
      <c r="B39" s="236"/>
    </row>
    <row r="40" spans="2:10" x14ac:dyDescent="0.25">
      <c r="B40" s="237"/>
    </row>
    <row r="41" spans="2:10" x14ac:dyDescent="0.25">
      <c r="B41" s="238" t="s">
        <v>50</v>
      </c>
      <c r="C41" s="224"/>
      <c r="D41" s="224"/>
      <c r="E41" s="224"/>
      <c r="F41" s="224"/>
    </row>
    <row r="42" spans="2:10" x14ac:dyDescent="0.25">
      <c r="B42" s="224"/>
      <c r="C42" s="224"/>
      <c r="D42" s="224"/>
      <c r="E42" s="224"/>
      <c r="F42" s="224"/>
    </row>
    <row r="43" spans="2:10" x14ac:dyDescent="0.25">
      <c r="B43" s="224"/>
      <c r="C43" s="224"/>
      <c r="D43" s="224"/>
      <c r="E43" s="224"/>
      <c r="F43" s="224"/>
    </row>
  </sheetData>
  <mergeCells count="32">
    <mergeCell ref="A1:A3"/>
    <mergeCell ref="B1:B3"/>
    <mergeCell ref="C1:C3"/>
    <mergeCell ref="D1:D3"/>
    <mergeCell ref="E1:E3"/>
    <mergeCell ref="V2:V3"/>
    <mergeCell ref="W2:W3"/>
    <mergeCell ref="X2:X3"/>
    <mergeCell ref="Y2:Y3"/>
    <mergeCell ref="A13:L13"/>
    <mergeCell ref="O2:O3"/>
    <mergeCell ref="P2:P3"/>
    <mergeCell ref="Q2:Q3"/>
    <mergeCell ref="R2:R3"/>
    <mergeCell ref="S2:S3"/>
    <mergeCell ref="T2:T3"/>
    <mergeCell ref="G1:G3"/>
    <mergeCell ref="J1:M1"/>
    <mergeCell ref="N1:Q1"/>
    <mergeCell ref="R1:U1"/>
    <mergeCell ref="V1:Y1"/>
    <mergeCell ref="B27:L27"/>
    <mergeCell ref="B29:F30"/>
    <mergeCell ref="B32:B40"/>
    <mergeCell ref="B41:F43"/>
    <mergeCell ref="U2:U3"/>
    <mergeCell ref="J2:J3"/>
    <mergeCell ref="K2:K3"/>
    <mergeCell ref="L2:L3"/>
    <mergeCell ref="M2:M3"/>
    <mergeCell ref="N2:N3"/>
    <mergeCell ref="F1:F3"/>
  </mergeCells>
  <dataValidations count="1">
    <dataValidation type="list" allowBlank="1" showInputMessage="1" showErrorMessage="1" sqref="F22:F24 F15:F20 F6:F12">
      <formula1>sections_CNU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MCC_maquettes 2022-2023</vt:lpstr>
      <vt:lpstr>Coût 2018-2019_aprèsMCC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vaufrere</dc:creator>
  <cp:lastModifiedBy>Leïla Amrane</cp:lastModifiedBy>
  <cp:lastPrinted>2018-06-11T12:26:44Z</cp:lastPrinted>
  <dcterms:created xsi:type="dcterms:W3CDTF">2017-06-21T08:08:47Z</dcterms:created>
  <dcterms:modified xsi:type="dcterms:W3CDTF">2022-09-12T09:08:21Z</dcterms:modified>
</cp:coreProperties>
</file>