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QUETTES PEDAGOGIQUES_BUT-DUT &amp; LP\MCC_2023-2024\M3C VOTEES EN CFVU\LP\"/>
    </mc:Choice>
  </mc:AlternateContent>
  <bookViews>
    <workbookView xWindow="0" yWindow="0" windowWidth="28800" windowHeight="12300"/>
  </bookViews>
  <sheets>
    <sheet name="Rappel régle.-dates conseils" sheetId="3" r:id="rId1"/>
    <sheet name="MCC_LP-Rob_2023 2024" sheetId="2" r:id="rId2"/>
    <sheet name="ASSIDUITE" sheetId="7" r:id="rId3"/>
    <sheet name="cout maquette apres MCC" sheetId="4" state="hidden" r:id="rId4"/>
    <sheet name="Liste de valeurs" sheetId="5" state="hidden" r:id="rId5"/>
    <sheet name="projet suite dialogue gestion" sheetId="6" state="hidden" r:id="rId6"/>
  </sheets>
  <externalReferences>
    <externalReference r:id="rId7"/>
    <externalReference r:id="rId8"/>
  </externalReferences>
  <definedNames>
    <definedName name="mod">'Liste de valeurs'!$A$2:$A$4</definedName>
    <definedName name="nat">'Liste de valeurs'!$B$2:$B$7</definedName>
    <definedName name="Nature2">'[1]Liste de valeurs'!$B$2:$B$7</definedName>
    <definedName name="sections_CNU">'[2]valeurs listes déroulantes'!$K$1:$K$46</definedName>
    <definedName name="_xlnm.Print_Area" localSheetId="1">'MCC_LP-Rob_2023 2024'!$A$1:$F$46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" l="1"/>
  <c r="M31" i="2"/>
  <c r="M39" i="2"/>
  <c r="M38" i="2"/>
  <c r="M37" i="2"/>
  <c r="M34" i="2"/>
  <c r="M32" i="2"/>
  <c r="M30" i="2"/>
  <c r="M28" i="2"/>
  <c r="M17" i="2"/>
  <c r="M16" i="2"/>
  <c r="M13" i="2"/>
  <c r="M11" i="2"/>
  <c r="M7" i="2"/>
  <c r="M8" i="2"/>
  <c r="M9" i="2"/>
  <c r="M6" i="2"/>
  <c r="J7" i="4"/>
  <c r="I7" i="4"/>
  <c r="R7" i="4" s="1"/>
  <c r="S7" i="4" s="1"/>
  <c r="K7" i="4" s="1"/>
  <c r="W7" i="4"/>
  <c r="H47" i="6"/>
  <c r="I41" i="6"/>
  <c r="H46" i="6"/>
  <c r="H41" i="6"/>
  <c r="H45" i="6"/>
  <c r="W39" i="6"/>
  <c r="S39" i="6"/>
  <c r="K39" i="6"/>
  <c r="W38" i="6"/>
  <c r="K38" i="6"/>
  <c r="W37" i="6"/>
  <c r="K37" i="6"/>
  <c r="W36" i="6"/>
  <c r="K36" i="6"/>
  <c r="W35" i="6"/>
  <c r="K35" i="6"/>
  <c r="W34" i="6"/>
  <c r="K34" i="6"/>
  <c r="W33" i="6"/>
  <c r="K33" i="6"/>
  <c r="W32" i="6"/>
  <c r="S32" i="6"/>
  <c r="K32" i="6"/>
  <c r="W28" i="6"/>
  <c r="K28" i="6"/>
  <c r="S28" i="6"/>
  <c r="O28" i="6"/>
  <c r="W27" i="6"/>
  <c r="S27" i="6"/>
  <c r="O27" i="6"/>
  <c r="K27" i="6"/>
  <c r="W26" i="6"/>
  <c r="K26" i="6"/>
  <c r="S26" i="6"/>
  <c r="O26" i="6"/>
  <c r="W25" i="6"/>
  <c r="S25" i="6"/>
  <c r="O25" i="6"/>
  <c r="K25" i="6"/>
  <c r="W23" i="6"/>
  <c r="K23" i="6"/>
  <c r="S23" i="6"/>
  <c r="O23" i="6"/>
  <c r="W22" i="6"/>
  <c r="S22" i="6"/>
  <c r="O22" i="6"/>
  <c r="K22" i="6"/>
  <c r="W21" i="6"/>
  <c r="S21" i="6"/>
  <c r="O21" i="6"/>
  <c r="W19" i="6"/>
  <c r="S19" i="6"/>
  <c r="O19" i="6"/>
  <c r="K19" i="6"/>
  <c r="W18" i="6"/>
  <c r="S18" i="6"/>
  <c r="O18" i="6"/>
  <c r="K18" i="6"/>
  <c r="W15" i="6"/>
  <c r="S15" i="6"/>
  <c r="O15" i="6"/>
  <c r="K15" i="6"/>
  <c r="W14" i="6"/>
  <c r="S14" i="6"/>
  <c r="O14" i="6"/>
  <c r="K14" i="6"/>
  <c r="W13" i="6"/>
  <c r="S13" i="6"/>
  <c r="O13" i="6"/>
  <c r="K13" i="6"/>
  <c r="W11" i="6"/>
  <c r="S11" i="6"/>
  <c r="O11" i="6"/>
  <c r="K11" i="6"/>
  <c r="W10" i="6"/>
  <c r="S10" i="6"/>
  <c r="O10" i="6"/>
  <c r="K10" i="6"/>
  <c r="W9" i="6"/>
  <c r="S9" i="6"/>
  <c r="O9" i="6"/>
  <c r="K9" i="6"/>
  <c r="W8" i="6"/>
  <c r="S8" i="6"/>
  <c r="O8" i="6"/>
  <c r="W7" i="6"/>
  <c r="S7" i="6"/>
  <c r="O7" i="6"/>
  <c r="K7" i="6"/>
  <c r="R45" i="4"/>
  <c r="S45" i="4"/>
  <c r="R41" i="4"/>
  <c r="O33" i="4"/>
  <c r="O34" i="4"/>
  <c r="O35" i="4"/>
  <c r="O36" i="4"/>
  <c r="O37" i="4"/>
  <c r="O38" i="4"/>
  <c r="H32" i="4"/>
  <c r="I32" i="4"/>
  <c r="R32" i="4"/>
  <c r="S32" i="4" s="1"/>
  <c r="J32" i="4"/>
  <c r="V32" i="4" s="1"/>
  <c r="W32" i="4" s="1"/>
  <c r="H33" i="4"/>
  <c r="I33" i="4"/>
  <c r="R33" i="4" s="1"/>
  <c r="S33" i="4" s="1"/>
  <c r="J33" i="4"/>
  <c r="V33" i="4" s="1"/>
  <c r="W33" i="4" s="1"/>
  <c r="H34" i="4"/>
  <c r="I34" i="4"/>
  <c r="R34" i="4" s="1"/>
  <c r="S34" i="4" s="1"/>
  <c r="J34" i="4"/>
  <c r="V34" i="4" s="1"/>
  <c r="W34" i="4" s="1"/>
  <c r="H35" i="4"/>
  <c r="I35" i="4"/>
  <c r="R35" i="4" s="1"/>
  <c r="S35" i="4" s="1"/>
  <c r="J35" i="4"/>
  <c r="V35" i="4"/>
  <c r="W35" i="4" s="1"/>
  <c r="H36" i="4"/>
  <c r="I36" i="4"/>
  <c r="R36" i="4" s="1"/>
  <c r="S36" i="4" s="1"/>
  <c r="J36" i="4"/>
  <c r="V36" i="4" s="1"/>
  <c r="W36" i="4" s="1"/>
  <c r="H37" i="4"/>
  <c r="I37" i="4"/>
  <c r="R37" i="4" s="1"/>
  <c r="S37" i="4" s="1"/>
  <c r="J37" i="4"/>
  <c r="V37" i="4"/>
  <c r="W37" i="4" s="1"/>
  <c r="H38" i="4"/>
  <c r="I38" i="4"/>
  <c r="R38" i="4"/>
  <c r="S38" i="4" s="1"/>
  <c r="J38" i="4"/>
  <c r="V38" i="4" s="1"/>
  <c r="W38" i="4" s="1"/>
  <c r="C35" i="4"/>
  <c r="C36" i="4"/>
  <c r="C37" i="4"/>
  <c r="C38" i="4"/>
  <c r="B38" i="4"/>
  <c r="B32" i="4"/>
  <c r="B33" i="4"/>
  <c r="B34" i="4"/>
  <c r="B35" i="4"/>
  <c r="B36" i="4"/>
  <c r="B37" i="4"/>
  <c r="H21" i="4"/>
  <c r="N21" i="4" s="1"/>
  <c r="O21" i="4" s="1"/>
  <c r="I21" i="4"/>
  <c r="R21" i="4" s="1"/>
  <c r="S21" i="4" s="1"/>
  <c r="J21" i="4"/>
  <c r="V21" i="4"/>
  <c r="W21" i="4" s="1"/>
  <c r="H22" i="4"/>
  <c r="N22" i="4" s="1"/>
  <c r="O22" i="4" s="1"/>
  <c r="I22" i="4"/>
  <c r="R22" i="4" s="1"/>
  <c r="S22" i="4" s="1"/>
  <c r="J22" i="4"/>
  <c r="V22" i="4"/>
  <c r="W22" i="4" s="1"/>
  <c r="J20" i="4"/>
  <c r="V20" i="4" s="1"/>
  <c r="W20" i="4" s="1"/>
  <c r="I20" i="4"/>
  <c r="R20" i="4"/>
  <c r="S20" i="4" s="1"/>
  <c r="H20" i="4"/>
  <c r="N20" i="4" s="1"/>
  <c r="O20" i="4" s="1"/>
  <c r="B19" i="4"/>
  <c r="B20" i="4"/>
  <c r="B21" i="4"/>
  <c r="B22" i="4"/>
  <c r="H14" i="4"/>
  <c r="N14" i="4"/>
  <c r="O14" i="4" s="1"/>
  <c r="I14" i="4"/>
  <c r="R14" i="4"/>
  <c r="S14" i="4"/>
  <c r="H15" i="4"/>
  <c r="N15" i="4" s="1"/>
  <c r="O15" i="4" s="1"/>
  <c r="I15" i="4"/>
  <c r="R15" i="4" s="1"/>
  <c r="S15" i="4" s="1"/>
  <c r="J15" i="4"/>
  <c r="V15" i="4" s="1"/>
  <c r="W15" i="4" s="1"/>
  <c r="H16" i="4"/>
  <c r="N16" i="4"/>
  <c r="O16" i="4" s="1"/>
  <c r="I16" i="4"/>
  <c r="R16" i="4" s="1"/>
  <c r="S16" i="4" s="1"/>
  <c r="J16" i="4"/>
  <c r="V16" i="4" s="1"/>
  <c r="W16" i="4" s="1"/>
  <c r="H17" i="4"/>
  <c r="N17" i="4"/>
  <c r="O17" i="4" s="1"/>
  <c r="I17" i="4"/>
  <c r="R17" i="4"/>
  <c r="S17" i="4"/>
  <c r="H18" i="4"/>
  <c r="N18" i="4" s="1"/>
  <c r="O18" i="4" s="1"/>
  <c r="I18" i="4"/>
  <c r="R18" i="4" s="1"/>
  <c r="S18" i="4" s="1"/>
  <c r="J18" i="4"/>
  <c r="V18" i="4" s="1"/>
  <c r="W18" i="4" s="1"/>
  <c r="C16" i="4"/>
  <c r="C17" i="4"/>
  <c r="C18" i="4"/>
  <c r="B18" i="4"/>
  <c r="B14" i="4"/>
  <c r="B15" i="4"/>
  <c r="B16" i="4"/>
  <c r="B17" i="4"/>
  <c r="W10" i="4"/>
  <c r="S10" i="4"/>
  <c r="O10" i="4"/>
  <c r="K10" i="4"/>
  <c r="H11" i="4"/>
  <c r="I11" i="4"/>
  <c r="J11" i="4"/>
  <c r="H10" i="4"/>
  <c r="I10" i="4"/>
  <c r="J10" i="4"/>
  <c r="C9" i="4"/>
  <c r="C10" i="4"/>
  <c r="C11" i="4"/>
  <c r="B11" i="4"/>
  <c r="B10" i="4"/>
  <c r="J17" i="4"/>
  <c r="V17" i="4"/>
  <c r="W17" i="4"/>
  <c r="J14" i="4"/>
  <c r="V14" i="4" s="1"/>
  <c r="W14" i="4" s="1"/>
  <c r="C48" i="4"/>
  <c r="C47" i="4"/>
  <c r="C46" i="4"/>
  <c r="C45" i="4"/>
  <c r="C44" i="4"/>
  <c r="C43" i="4"/>
  <c r="C42" i="4"/>
  <c r="C41" i="4"/>
  <c r="J48" i="4"/>
  <c r="I48" i="4"/>
  <c r="H48" i="4"/>
  <c r="J47" i="4"/>
  <c r="I47" i="4"/>
  <c r="H47" i="4"/>
  <c r="J46" i="4"/>
  <c r="I46" i="4"/>
  <c r="H46" i="4"/>
  <c r="J45" i="4"/>
  <c r="H45" i="4"/>
  <c r="J44" i="4"/>
  <c r="I44" i="4"/>
  <c r="H44" i="4"/>
  <c r="J43" i="4"/>
  <c r="I43" i="4"/>
  <c r="H43" i="4"/>
  <c r="J42" i="4"/>
  <c r="I42" i="4"/>
  <c r="H42" i="4"/>
  <c r="J41" i="4"/>
  <c r="H41" i="4"/>
  <c r="J31" i="4"/>
  <c r="I31" i="4"/>
  <c r="R31" i="4" s="1"/>
  <c r="S31" i="4" s="1"/>
  <c r="K31" i="4" s="1"/>
  <c r="H31" i="4"/>
  <c r="J29" i="4"/>
  <c r="V29" i="4" s="1"/>
  <c r="W29" i="4" s="1"/>
  <c r="I29" i="4"/>
  <c r="R29" i="4" s="1"/>
  <c r="S29" i="4" s="1"/>
  <c r="H29" i="4"/>
  <c r="J28" i="4"/>
  <c r="V28" i="4"/>
  <c r="W28" i="4" s="1"/>
  <c r="I28" i="4"/>
  <c r="R28" i="4" s="1"/>
  <c r="S28" i="4" s="1"/>
  <c r="H28" i="4"/>
  <c r="J26" i="4"/>
  <c r="V26" i="4" s="1"/>
  <c r="W26" i="4" s="1"/>
  <c r="I26" i="4"/>
  <c r="R26" i="4" s="1"/>
  <c r="S26" i="4" s="1"/>
  <c r="K26" i="4" s="1"/>
  <c r="H26" i="4"/>
  <c r="J25" i="4"/>
  <c r="V25" i="4" s="1"/>
  <c r="W25" i="4" s="1"/>
  <c r="I25" i="4"/>
  <c r="R25" i="4" s="1"/>
  <c r="S25" i="4" s="1"/>
  <c r="H25" i="4"/>
  <c r="J13" i="4"/>
  <c r="V13" i="4" s="1"/>
  <c r="W13" i="4" s="1"/>
  <c r="I13" i="4"/>
  <c r="R13" i="4"/>
  <c r="S13" i="4" s="1"/>
  <c r="H13" i="4"/>
  <c r="N13" i="4" s="1"/>
  <c r="O13" i="4" s="1"/>
  <c r="H8" i="4"/>
  <c r="N8" i="4" s="1"/>
  <c r="O8" i="4" s="1"/>
  <c r="I8" i="4"/>
  <c r="R8" i="4"/>
  <c r="S8" i="4" s="1"/>
  <c r="J8" i="4"/>
  <c r="V8" i="4" s="1"/>
  <c r="W8" i="4" s="1"/>
  <c r="H9" i="4"/>
  <c r="N9" i="4" s="1"/>
  <c r="O9" i="4" s="1"/>
  <c r="I9" i="4"/>
  <c r="R9" i="4"/>
  <c r="S9" i="4" s="1"/>
  <c r="J9" i="4"/>
  <c r="H7" i="4"/>
  <c r="B48" i="4"/>
  <c r="B47" i="4"/>
  <c r="B46" i="4"/>
  <c r="B45" i="4"/>
  <c r="B44" i="4"/>
  <c r="B43" i="4"/>
  <c r="B42" i="4"/>
  <c r="B41" i="4"/>
  <c r="B31" i="4"/>
  <c r="B30" i="4"/>
  <c r="B29" i="4"/>
  <c r="B28" i="4"/>
  <c r="B27" i="4"/>
  <c r="B26" i="4"/>
  <c r="B25" i="4"/>
  <c r="B24" i="4"/>
  <c r="B23" i="4"/>
  <c r="B13" i="4"/>
  <c r="B12" i="4"/>
  <c r="B9" i="4"/>
  <c r="B8" i="4"/>
  <c r="B7" i="4"/>
  <c r="B6" i="4"/>
  <c r="C34" i="4"/>
  <c r="C33" i="4"/>
  <c r="C32" i="4"/>
  <c r="C31" i="4"/>
  <c r="C25" i="4"/>
  <c r="C26" i="4"/>
  <c r="C27" i="4"/>
  <c r="C28" i="4"/>
  <c r="C29" i="4"/>
  <c r="C24" i="4"/>
  <c r="C14" i="4"/>
  <c r="C15" i="4"/>
  <c r="C13" i="4"/>
  <c r="C8" i="4"/>
  <c r="C7" i="4"/>
  <c r="H56" i="4"/>
  <c r="W48" i="4"/>
  <c r="W47" i="4"/>
  <c r="K47" i="4"/>
  <c r="W46" i="4"/>
  <c r="K46" i="4"/>
  <c r="W45" i="4"/>
  <c r="K45" i="4"/>
  <c r="W44" i="4"/>
  <c r="K44" i="4"/>
  <c r="W43" i="4"/>
  <c r="K43" i="4"/>
  <c r="W42" i="4"/>
  <c r="K42" i="4"/>
  <c r="W41" i="4"/>
  <c r="S41" i="4"/>
  <c r="O32" i="4"/>
  <c r="W31" i="4"/>
  <c r="O31" i="4"/>
  <c r="O29" i="4"/>
  <c r="O28" i="4"/>
  <c r="O26" i="4"/>
  <c r="O25" i="4"/>
  <c r="W11" i="4"/>
  <c r="S11" i="4"/>
  <c r="O11" i="4"/>
  <c r="W9" i="4"/>
  <c r="O7" i="4"/>
  <c r="K41" i="4"/>
  <c r="K49" i="4"/>
  <c r="K11" i="4"/>
  <c r="H50" i="4"/>
  <c r="H54" i="4" s="1"/>
  <c r="K40" i="6"/>
  <c r="K29" i="6"/>
  <c r="H42" i="6"/>
  <c r="H43" i="6"/>
  <c r="I50" i="4"/>
  <c r="H55" i="4"/>
  <c r="K34" i="4" l="1"/>
  <c r="K25" i="4"/>
  <c r="K35" i="4"/>
  <c r="K9" i="4"/>
  <c r="K28" i="4"/>
  <c r="K17" i="4"/>
  <c r="K14" i="4"/>
  <c r="K32" i="4"/>
  <c r="K38" i="4"/>
  <c r="K29" i="4"/>
  <c r="K13" i="4"/>
  <c r="K20" i="4"/>
  <c r="K8" i="4"/>
  <c r="K39" i="4" s="1"/>
  <c r="H51" i="4" s="1"/>
  <c r="H52" i="4" s="1"/>
  <c r="K21" i="4"/>
  <c r="K33" i="4"/>
  <c r="K22" i="4"/>
  <c r="K18" i="4"/>
  <c r="K15" i="4"/>
  <c r="K37" i="4"/>
  <c r="K16" i="4"/>
  <c r="K36" i="4"/>
</calcChain>
</file>

<file path=xl/sharedStrings.xml><?xml version="1.0" encoding="utf-8"?>
<sst xmlns="http://schemas.openxmlformats.org/spreadsheetml/2006/main" count="669" uniqueCount="231">
  <si>
    <t>N°UE</t>
  </si>
  <si>
    <t>Intitulé de l'enseignement</t>
  </si>
  <si>
    <t>Code Apogée de l'ELP
contrat 2012</t>
  </si>
  <si>
    <t>COEF</t>
  </si>
  <si>
    <t>ECTS</t>
  </si>
  <si>
    <t>Section 
CNU
Enseignement</t>
  </si>
  <si>
    <t xml:space="preserve">Effectifs attendus parcours </t>
  </si>
  <si>
    <t>Volume horaire</t>
  </si>
  <si>
    <t>Heures CM</t>
  </si>
  <si>
    <t>Heures TD - norme 35/gr</t>
  </si>
  <si>
    <t>Heures TP</t>
  </si>
  <si>
    <t>CM</t>
  </si>
  <si>
    <t>TD</t>
  </si>
  <si>
    <t>TP</t>
  </si>
  <si>
    <t>Total Heq TD</t>
  </si>
  <si>
    <t>Coef eq TD</t>
  </si>
  <si>
    <t>Nbre de groupes</t>
  </si>
  <si>
    <t>Nbres d'heures</t>
  </si>
  <si>
    <t>Charges eq TD</t>
  </si>
  <si>
    <t xml:space="preserve">Semestre 1 </t>
  </si>
  <si>
    <t xml:space="preserve"> </t>
  </si>
  <si>
    <t>Semestre 2</t>
  </si>
  <si>
    <t xml:space="preserve">  Total Heures présentielles Etudiant</t>
  </si>
  <si>
    <t>TOTAL SEMESTRE 1</t>
  </si>
  <si>
    <t>TOTAL SEMESTRE 2</t>
  </si>
  <si>
    <t>TOTAL H/E</t>
  </si>
  <si>
    <t>TOTAL Hq TD</t>
  </si>
  <si>
    <t>Total LP</t>
  </si>
  <si>
    <t>Sciences industrielles</t>
  </si>
  <si>
    <t>dimensionnement des structures</t>
  </si>
  <si>
    <t>matériaux</t>
  </si>
  <si>
    <t>conception avancée</t>
  </si>
  <si>
    <t>fabrication additive</t>
  </si>
  <si>
    <t>3a</t>
  </si>
  <si>
    <t>sciences de la production</t>
  </si>
  <si>
    <t>méthodes et production</t>
  </si>
  <si>
    <t>métrologie et contrôle</t>
  </si>
  <si>
    <t>langages, management et gestion de l'entreprise</t>
  </si>
  <si>
    <t>3b</t>
  </si>
  <si>
    <t>conception des formes</t>
  </si>
  <si>
    <t>conception de surface</t>
  </si>
  <si>
    <t>retro-conception</t>
  </si>
  <si>
    <t>projet tutoré</t>
  </si>
  <si>
    <t>soutenance</t>
  </si>
  <si>
    <t>mémoire</t>
  </si>
  <si>
    <t>note tuteur</t>
  </si>
  <si>
    <t>apprentissage</t>
  </si>
  <si>
    <t>compétences</t>
  </si>
  <si>
    <t>comportement</t>
  </si>
  <si>
    <t>travail réalisé</t>
  </si>
  <si>
    <t>9</t>
  </si>
  <si>
    <t>21</t>
  </si>
  <si>
    <t>60 : Mécanique, génie mécanique, génie civil</t>
  </si>
  <si>
    <t xml:space="preserve">Dates de l'examen et avis de la CFVU </t>
  </si>
  <si>
    <t xml:space="preserve">Responsable du parcours </t>
  </si>
  <si>
    <t xml:space="preserve">Statut </t>
  </si>
  <si>
    <r>
      <rPr>
        <b/>
        <u/>
        <sz val="11"/>
        <color theme="1"/>
        <rFont val="Calibri"/>
        <family val="2"/>
        <scheme val="minor"/>
      </rPr>
      <t>quelques rappels réglementaires</t>
    </r>
    <r>
      <rPr>
        <b/>
        <sz val="11"/>
        <color theme="1"/>
        <rFont val="Calibri"/>
        <family val="2"/>
        <scheme val="minor"/>
      </rPr>
      <t xml:space="preserve">  :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</si>
  <si>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</si>
  <si>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 xml:space="preserve">Les types de contrôle et d’épreuves autorisés sont à titre d’exemple: 
'- 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 xml:space="preserve">
- Examen Terminal (CT)
-  Ecrit (l'indication de la durée est obligatoire) 
-  Oral (durée à préciser)</t>
    </r>
    <r>
      <rPr>
        <sz val="10"/>
        <color rgb="FF000000"/>
        <rFont val="Trebuchet MS"/>
        <family val="2"/>
      </rPr>
      <t xml:space="preserve">
-  Ecrit </t>
    </r>
    <r>
      <rPr>
        <sz val="10"/>
        <rFont val="Trebuchet MS"/>
        <family val="2"/>
      </rPr>
      <t xml:space="preserve"> et Oral (durées à préciser)</t>
    </r>
    <r>
      <rPr>
        <sz val="10"/>
        <color rgb="FF000000"/>
        <rFont val="Trebuchet MS"/>
        <family val="2"/>
      </rPr>
      <t xml:space="preserve">
</t>
    </r>
    <r>
      <rPr>
        <b/>
        <sz val="10"/>
        <color rgb="FF000000"/>
        <rFont val="Trebuchet MS"/>
        <family val="2"/>
      </rPr>
      <t xml:space="preserve">
Il n'est pas possible de prévoir un CC </t>
    </r>
    <r>
      <rPr>
        <b/>
        <u/>
        <sz val="10"/>
        <color rgb="FF000000"/>
        <rFont val="Trebuchet MS"/>
        <family val="2"/>
      </rPr>
      <t>ou</t>
    </r>
    <r>
      <rPr>
        <b/>
        <sz val="10"/>
        <color rgb="FF000000"/>
        <rFont val="Trebuchet MS"/>
        <family val="2"/>
      </rPr>
      <t xml:space="preserve"> CT (le choix doit être opéré très clairement)</t>
    </r>
    <r>
      <rPr>
        <sz val="10"/>
        <color rgb="FF000000"/>
        <rFont val="Trebuchet MS"/>
        <family val="2"/>
      </rPr>
      <t xml:space="preserve">
</t>
    </r>
  </si>
  <si>
    <r>
      <t>·</t>
    </r>
    <r>
      <rPr>
        <sz val="7"/>
        <color rgb="FF00000A"/>
        <rFont val="Times New Roman"/>
        <family val="1"/>
      </rPr>
      <t xml:space="preserve">         </t>
    </r>
    <r>
      <rPr>
        <sz val="10"/>
        <color rgb="FF00000A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</si>
  <si>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</si>
  <si>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</si>
  <si>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 xml:space="preserve">Intitulé de la mention </t>
  </si>
  <si>
    <t>modalité</t>
  </si>
  <si>
    <t>NATURE</t>
  </si>
  <si>
    <t>Quotité</t>
  </si>
  <si>
    <t>CC</t>
  </si>
  <si>
    <t>écrit</t>
  </si>
  <si>
    <t>(en %)</t>
  </si>
  <si>
    <t>CT</t>
  </si>
  <si>
    <t>oral</t>
  </si>
  <si>
    <t>mixte</t>
  </si>
  <si>
    <t>dossier</t>
  </si>
  <si>
    <t>rapport de visite</t>
  </si>
  <si>
    <t>écrit et oral</t>
  </si>
  <si>
    <t>Session 1</t>
  </si>
  <si>
    <t>Session de rattrapage</t>
  </si>
  <si>
    <t>RNE</t>
  </si>
  <si>
    <t>RSE</t>
  </si>
  <si>
    <t>quotité (en %)</t>
  </si>
  <si>
    <t>nature</t>
  </si>
  <si>
    <t>durée</t>
  </si>
  <si>
    <t>quotité (%)</t>
  </si>
  <si>
    <t xml:space="preserve">Type de l'enseignement </t>
  </si>
  <si>
    <t>6</t>
  </si>
  <si>
    <t>1h</t>
  </si>
  <si>
    <t>tronc commun</t>
  </si>
  <si>
    <t>BBP5DP11</t>
  </si>
  <si>
    <t>thermodynamique</t>
  </si>
  <si>
    <t>BBP5DP12</t>
  </si>
  <si>
    <t>mécanique</t>
  </si>
  <si>
    <t>BBP5DP14</t>
  </si>
  <si>
    <t>mathématiques et informatique</t>
  </si>
  <si>
    <t>conception</t>
  </si>
  <si>
    <t>BBP5DP21</t>
  </si>
  <si>
    <t>CAO</t>
  </si>
  <si>
    <t>BBP5DP22</t>
  </si>
  <si>
    <t>BBP5DP23</t>
  </si>
  <si>
    <t>sciences de la production/conception des formes            ( au choix)</t>
  </si>
  <si>
    <t>BBP5TD31</t>
  </si>
  <si>
    <t>BBP5TD32</t>
  </si>
  <si>
    <t>conception de surface (adaptation)</t>
  </si>
  <si>
    <t>langages</t>
  </si>
  <si>
    <t>BBP5DP41</t>
  </si>
  <si>
    <t>management, qualité</t>
  </si>
  <si>
    <t>BBP5DP42</t>
  </si>
  <si>
    <t>fonctionnement de l'entreprise</t>
  </si>
  <si>
    <t>BBP5DP43</t>
  </si>
  <si>
    <t>gestion de production</t>
  </si>
  <si>
    <t>BBP5DP44</t>
  </si>
  <si>
    <t>Cyril Novales</t>
  </si>
  <si>
    <t>Maitre de Conférences</t>
  </si>
  <si>
    <t>UE1</t>
  </si>
  <si>
    <t>Modélisation</t>
  </si>
  <si>
    <t>UE10</t>
  </si>
  <si>
    <t>Robotique Générale : Domaines et Thématiques</t>
  </si>
  <si>
    <t>3</t>
  </si>
  <si>
    <t>2</t>
  </si>
  <si>
    <t>Présentiel</t>
  </si>
  <si>
    <t>UE11</t>
  </si>
  <si>
    <t>UE12</t>
  </si>
  <si>
    <t>UE2</t>
  </si>
  <si>
    <t>UE3</t>
  </si>
  <si>
    <t>UE4</t>
  </si>
  <si>
    <t>UE5</t>
  </si>
  <si>
    <t>UE21</t>
  </si>
  <si>
    <t>UE22</t>
  </si>
  <si>
    <t>UE23</t>
  </si>
  <si>
    <t>UE24</t>
  </si>
  <si>
    <t>Traitement d'Images</t>
  </si>
  <si>
    <t>Traitement du Signal</t>
  </si>
  <si>
    <t>Capteurs Propiroceptifs et Exteroceptifs</t>
  </si>
  <si>
    <t>UE13</t>
  </si>
  <si>
    <t>Systèmes Séquentiels</t>
  </si>
  <si>
    <t>Asservissements et Contrôle</t>
  </si>
  <si>
    <t>Modélisation d'un Robot</t>
  </si>
  <si>
    <t>UE31</t>
  </si>
  <si>
    <t>UE32</t>
  </si>
  <si>
    <t>UE33</t>
  </si>
  <si>
    <t>UE34</t>
  </si>
  <si>
    <t>Capteurs</t>
  </si>
  <si>
    <t>Mouvements et Logiciels</t>
  </si>
  <si>
    <t>Actionneurs pour la robotique</t>
  </si>
  <si>
    <t>Programmation pour la Robotique 2</t>
  </si>
  <si>
    <t>Programmation pour la Robotique 1</t>
  </si>
  <si>
    <t>Réseaux et Communications</t>
  </si>
  <si>
    <t>Formation Générale</t>
  </si>
  <si>
    <t>UE41</t>
  </si>
  <si>
    <t>UE42</t>
  </si>
  <si>
    <t>UE43</t>
  </si>
  <si>
    <t>Management d'Equipe et Gestion</t>
  </si>
  <si>
    <t>Qualité, Sécurité et Insertion Sociale du Robot</t>
  </si>
  <si>
    <t>Anglais</t>
  </si>
  <si>
    <t>Soutenance  :</t>
  </si>
  <si>
    <t>Travail &amp; Dossier  :</t>
  </si>
  <si>
    <t>40mn</t>
  </si>
  <si>
    <t>20mn</t>
  </si>
  <si>
    <t>Tutorat  distanciel</t>
  </si>
  <si>
    <t>Heures payées à l'enseignant</t>
  </si>
  <si>
    <t>Volume horaire total
Coût partagé UO et CNAM</t>
  </si>
  <si>
    <t>Formation Professionnelle - Travaux Accompagnés de Mise en Œuvre de Robots</t>
  </si>
  <si>
    <t>Formation Professionnelle -Activité en Entreprise</t>
  </si>
  <si>
    <t>UE6</t>
  </si>
  <si>
    <t xml:space="preserve">Code Apogée de l'ELP
</t>
  </si>
  <si>
    <t>BPD5RO10</t>
  </si>
  <si>
    <t>BPD5RO11</t>
  </si>
  <si>
    <t>BPD5RO13</t>
  </si>
  <si>
    <t>BPD6RO22</t>
  </si>
  <si>
    <t>BPD6RO24</t>
  </si>
  <si>
    <t>BPD6RO33</t>
  </si>
  <si>
    <t>BPD6RO34</t>
  </si>
  <si>
    <t>BPD6RO42</t>
  </si>
  <si>
    <t>BPD5RO31</t>
  </si>
  <si>
    <t>BPD5RO21</t>
  </si>
  <si>
    <t>Semestre 1</t>
  </si>
  <si>
    <t>BPD5ROU1</t>
  </si>
  <si>
    <t>BPD5ROU2</t>
  </si>
  <si>
    <t>BPD5ROU3</t>
  </si>
  <si>
    <t>BPD5ROU4</t>
  </si>
  <si>
    <t>BPD5RO41</t>
  </si>
  <si>
    <t>1,5</t>
  </si>
  <si>
    <t>10,5</t>
  </si>
  <si>
    <t>2,5</t>
  </si>
  <si>
    <t>1</t>
  </si>
  <si>
    <t>BPD5RO43</t>
  </si>
  <si>
    <t>BPD5RO12</t>
  </si>
  <si>
    <t>BPD6ROU1</t>
  </si>
  <si>
    <t>BPD6ROU2</t>
  </si>
  <si>
    <t>BPD6ROU3</t>
  </si>
  <si>
    <t>BPD6ROU4</t>
  </si>
  <si>
    <t>BPD5RO51</t>
  </si>
  <si>
    <t>BPD5ROU5</t>
  </si>
  <si>
    <t>BPD6ROU5</t>
  </si>
  <si>
    <t>BPD6RO51</t>
  </si>
  <si>
    <t>5,5</t>
  </si>
  <si>
    <t>BPD6RO41</t>
  </si>
  <si>
    <t>BPD6RO43</t>
  </si>
  <si>
    <t>Vision</t>
  </si>
  <si>
    <t xml:space="preserve"> 1,5h x étudiants</t>
  </si>
  <si>
    <t>1,5h x étudiants</t>
  </si>
  <si>
    <t>3,25h x étudiants</t>
  </si>
  <si>
    <t>BPD5ROU6</t>
  </si>
  <si>
    <t>BPD6ROU6</t>
  </si>
  <si>
    <t>BPD5RO71</t>
  </si>
  <si>
    <t>BPD6RO71</t>
  </si>
  <si>
    <t>Séquence en entreprise-Stage : Travail</t>
  </si>
  <si>
    <t>BPD5RO61</t>
  </si>
  <si>
    <t>BPD5RO62</t>
  </si>
  <si>
    <t>Asservissements &amp; contrôles</t>
  </si>
  <si>
    <r>
      <t>BPD6RO</t>
    </r>
    <r>
      <rPr>
        <sz val="9"/>
        <rFont val="Arial"/>
        <family val="2"/>
      </rPr>
      <t>12</t>
    </r>
  </si>
  <si>
    <t xml:space="preserve">Modules au choix selon régime d'inscription de l'étudiant :   </t>
  </si>
  <si>
    <t>Séquence en entreprise-Alternance : Travail</t>
  </si>
  <si>
    <t>Séquence en entreprise-Stage : Rapport + Soutenance</t>
  </si>
  <si>
    <t>Séquence en entreprise-Alternance : Rapport + Soutenance</t>
  </si>
  <si>
    <t>BPD6RO61</t>
  </si>
  <si>
    <t>BPD6RO62</t>
  </si>
  <si>
    <t>1h x étudiants</t>
  </si>
  <si>
    <t>4h x étudiants</t>
  </si>
  <si>
    <t>Autonomie étudiant
Asynchrone</t>
  </si>
  <si>
    <t>Distanciel
Synchrone</t>
  </si>
  <si>
    <t>En cas de contexte sanitaire
Mode "dégradé"</t>
  </si>
  <si>
    <t>Il est a noter que déjà 80% 
de la LP est en DISTANCIEL</t>
  </si>
  <si>
    <t>Heures DÉJÀ en DISTANCIEL</t>
  </si>
  <si>
    <t>Heures en PRESENTIELqui 
passent en DISTANCIEL</t>
  </si>
  <si>
    <t>Heures qui Restent en presentiel</t>
  </si>
  <si>
    <t xml:space="preserve">BPD5RO23  
</t>
  </si>
  <si>
    <t xml:space="preserve">BPD6RO32  
</t>
  </si>
  <si>
    <t>Robotique</t>
  </si>
  <si>
    <t xml:space="preserve">Parcours </t>
  </si>
  <si>
    <t xml:space="preserve">Métier de l'industrie : Mécatronique, Robotique 
</t>
  </si>
  <si>
    <t>Date de l'examen et avis du conseil de l'IUT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</si>
</sst>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Verdana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5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4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u/>
      <sz val="10"/>
      <color rgb="FF00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trike/>
      <sz val="11"/>
      <name val="Calibri"/>
      <family val="2"/>
      <scheme val="minor"/>
    </font>
    <font>
      <strike/>
      <sz val="10"/>
      <color indexed="8"/>
      <name val="Arial"/>
      <family val="2"/>
    </font>
    <font>
      <b/>
      <strike/>
      <sz val="10"/>
      <color rgb="FFFF0000"/>
      <name val="Arial"/>
      <family val="2"/>
    </font>
    <font>
      <strike/>
      <sz val="9"/>
      <color indexed="8"/>
      <name val="Arial"/>
      <family val="2"/>
    </font>
    <font>
      <b/>
      <sz val="10"/>
      <color indexed="17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Verdana"/>
      <family val="2"/>
    </font>
    <font>
      <sz val="9"/>
      <name val="Arial Narrow"/>
      <family val="2"/>
    </font>
    <font>
      <sz val="9"/>
      <name val="Verdana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i/>
      <sz val="11"/>
      <color theme="1"/>
      <name val="Calibri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Verdana"/>
      <family val="2"/>
    </font>
    <font>
      <sz val="11"/>
      <color rgb="FFFF0000"/>
      <name val="Calibri"/>
      <family val="2"/>
      <scheme val="minor"/>
    </font>
    <font>
      <sz val="12"/>
      <color rgb="FFFF0000"/>
      <name val="Verdana"/>
      <family val="2"/>
    </font>
    <font>
      <sz val="12"/>
      <color theme="1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DEF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DE9F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FDEEE3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ashDotDot">
        <color auto="1"/>
      </left>
      <right style="dashDotDot">
        <color auto="1"/>
      </right>
      <top/>
      <bottom style="thin">
        <color indexed="8"/>
      </bottom>
      <diagonal/>
    </border>
    <border>
      <left style="dashDotDot">
        <color auto="1"/>
      </left>
      <right style="dashDotDot">
        <color auto="1"/>
      </right>
      <top style="thin">
        <color indexed="8"/>
      </top>
      <bottom style="thin">
        <color indexed="8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ashDotDot">
        <color auto="1"/>
      </left>
      <right style="dashDotDot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8" fillId="0" borderId="0"/>
  </cellStyleXfs>
  <cellXfs count="574">
    <xf numFmtId="0" fontId="0" fillId="0" borderId="0" xfId="0"/>
    <xf numFmtId="0" fontId="4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1" fillId="3" borderId="13" xfId="0" applyNumberFormat="1" applyFont="1" applyFill="1" applyBorder="1" applyAlignment="1">
      <alignment horizontal="center" wrapText="1"/>
    </xf>
    <xf numFmtId="0" fontId="1" fillId="3" borderId="13" xfId="0" applyNumberFormat="1" applyFont="1" applyFill="1" applyBorder="1" applyAlignment="1">
      <alignment horizontal="center" wrapText="1"/>
    </xf>
    <xf numFmtId="1" fontId="6" fillId="3" borderId="13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1" fontId="6" fillId="3" borderId="13" xfId="0" applyNumberFormat="1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 wrapText="1"/>
    </xf>
    <xf numFmtId="1" fontId="6" fillId="3" borderId="9" xfId="0" applyNumberFormat="1" applyFont="1" applyFill="1" applyBorder="1" applyAlignment="1">
      <alignment horizontal="center" wrapText="1"/>
    </xf>
    <xf numFmtId="0" fontId="7" fillId="3" borderId="9" xfId="0" applyNumberFormat="1" applyFont="1" applyFill="1" applyBorder="1" applyAlignment="1">
      <alignment vertical="top" wrapText="1"/>
    </xf>
    <xf numFmtId="0" fontId="8" fillId="3" borderId="9" xfId="0" applyNumberFormat="1" applyFont="1" applyFill="1" applyBorder="1" applyAlignment="1">
      <alignment vertical="top" wrapText="1"/>
    </xf>
    <xf numFmtId="0" fontId="9" fillId="3" borderId="9" xfId="0" applyNumberFormat="1" applyFont="1" applyFill="1" applyBorder="1" applyAlignment="1">
      <alignment vertical="top" wrapText="1"/>
    </xf>
    <xf numFmtId="0" fontId="10" fillId="3" borderId="13" xfId="0" applyNumberFormat="1" applyFont="1" applyFill="1" applyBorder="1" applyAlignment="1">
      <alignment horizontal="center" wrapText="1"/>
    </xf>
    <xf numFmtId="0" fontId="11" fillId="3" borderId="13" xfId="0" applyNumberFormat="1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Border="1" applyAlignment="1"/>
    <xf numFmtId="0" fontId="7" fillId="0" borderId="9" xfId="0" applyNumberFormat="1" applyFont="1" applyBorder="1" applyAlignment="1">
      <alignment horizontal="center" wrapText="1"/>
    </xf>
    <xf numFmtId="0" fontId="9" fillId="0" borderId="9" xfId="0" applyNumberFormat="1" applyFont="1" applyBorder="1" applyAlignment="1">
      <alignment horizontal="center" wrapText="1"/>
    </xf>
    <xf numFmtId="0" fontId="9" fillId="0" borderId="9" xfId="0" applyNumberFormat="1" applyFont="1" applyBorder="1" applyAlignment="1">
      <alignment vertical="top" wrapText="1"/>
    </xf>
    <xf numFmtId="1" fontId="12" fillId="3" borderId="13" xfId="0" applyNumberFormat="1" applyFont="1" applyFill="1" applyBorder="1" applyAlignment="1"/>
    <xf numFmtId="0" fontId="13" fillId="3" borderId="13" xfId="0" applyNumberFormat="1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 horizontal="center" wrapText="1"/>
    </xf>
    <xf numFmtId="0" fontId="9" fillId="3" borderId="9" xfId="0" applyNumberFormat="1" applyFont="1" applyFill="1" applyBorder="1" applyAlignment="1">
      <alignment horizontal="center" wrapText="1"/>
    </xf>
    <xf numFmtId="1" fontId="6" fillId="5" borderId="13" xfId="0" applyNumberFormat="1" applyFont="1" applyFill="1" applyBorder="1" applyAlignment="1">
      <alignment horizontal="center" wrapText="1"/>
    </xf>
    <xf numFmtId="1" fontId="6" fillId="5" borderId="14" xfId="0" applyNumberFormat="1" applyFont="1" applyFill="1" applyBorder="1" applyAlignment="1">
      <alignment horizontal="center" wrapText="1"/>
    </xf>
    <xf numFmtId="0" fontId="7" fillId="5" borderId="9" xfId="0" applyNumberFormat="1" applyFont="1" applyFill="1" applyBorder="1" applyAlignment="1">
      <alignment horizontal="center" wrapText="1"/>
    </xf>
    <xf numFmtId="0" fontId="9" fillId="5" borderId="9" xfId="0" applyNumberFormat="1" applyFont="1" applyFill="1" applyBorder="1" applyAlignment="1">
      <alignment horizontal="center" wrapText="1"/>
    </xf>
    <xf numFmtId="1" fontId="1" fillId="6" borderId="13" xfId="0" applyNumberFormat="1" applyFont="1" applyFill="1" applyBorder="1" applyAlignment="1">
      <alignment horizontal="center" wrapText="1"/>
    </xf>
    <xf numFmtId="1" fontId="12" fillId="6" borderId="14" xfId="0" applyNumberFormat="1" applyFont="1" applyFill="1" applyBorder="1" applyAlignment="1"/>
    <xf numFmtId="1" fontId="12" fillId="6" borderId="15" xfId="0" applyNumberFormat="1" applyFont="1" applyFill="1" applyBorder="1" applyAlignment="1"/>
    <xf numFmtId="1" fontId="2" fillId="6" borderId="15" xfId="0" applyNumberFormat="1" applyFont="1" applyFill="1" applyBorder="1" applyAlignment="1"/>
    <xf numFmtId="1" fontId="12" fillId="4" borderId="16" xfId="0" applyNumberFormat="1" applyFont="1" applyFill="1" applyBorder="1" applyAlignment="1"/>
    <xf numFmtId="1" fontId="1" fillId="4" borderId="18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vertical="top" wrapText="1"/>
    </xf>
    <xf numFmtId="1" fontId="12" fillId="5" borderId="13" xfId="0" applyNumberFormat="1" applyFont="1" applyFill="1" applyBorder="1" applyAlignment="1">
      <alignment horizontal="center"/>
    </xf>
    <xf numFmtId="12" fontId="9" fillId="0" borderId="9" xfId="0" applyNumberFormat="1" applyFont="1" applyBorder="1" applyAlignment="1">
      <alignment horizontal="center" wrapText="1"/>
    </xf>
    <xf numFmtId="2" fontId="9" fillId="0" borderId="9" xfId="0" applyNumberFormat="1" applyFont="1" applyBorder="1" applyAlignment="1">
      <alignment wrapText="1"/>
    </xf>
    <xf numFmtId="0" fontId="20" fillId="6" borderId="15" xfId="0" applyNumberFormat="1" applyFont="1" applyFill="1" applyBorder="1" applyAlignment="1"/>
    <xf numFmtId="1" fontId="16" fillId="5" borderId="9" xfId="0" applyNumberFormat="1" applyFont="1" applyFill="1" applyBorder="1" applyAlignment="1">
      <alignment horizontal="center" wrapText="1"/>
    </xf>
    <xf numFmtId="0" fontId="19" fillId="3" borderId="13" xfId="0" applyNumberFormat="1" applyFont="1" applyFill="1" applyBorder="1" applyAlignment="1">
      <alignment horizontal="center" vertical="top" wrapText="1"/>
    </xf>
    <xf numFmtId="0" fontId="17" fillId="8" borderId="8" xfId="0" applyNumberFormat="1" applyFont="1" applyFill="1" applyBorder="1" applyAlignment="1">
      <alignment horizontal="center" wrapText="1"/>
    </xf>
    <xf numFmtId="0" fontId="18" fillId="8" borderId="8" xfId="0" applyNumberFormat="1" applyFont="1" applyFill="1" applyBorder="1" applyAlignment="1">
      <alignment horizontal="center" wrapText="1"/>
    </xf>
    <xf numFmtId="0" fontId="18" fillId="8" borderId="8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1" fontId="16" fillId="5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top" wrapText="1"/>
    </xf>
    <xf numFmtId="1" fontId="12" fillId="0" borderId="0" xfId="0" applyNumberFormat="1" applyFont="1" applyBorder="1" applyAlignment="1"/>
    <xf numFmtId="0" fontId="12" fillId="0" borderId="21" xfId="0" applyNumberFormat="1" applyFont="1" applyBorder="1" applyAlignment="1"/>
    <xf numFmtId="1" fontId="16" fillId="5" borderId="21" xfId="0" applyNumberFormat="1" applyFont="1" applyFill="1" applyBorder="1" applyAlignment="1">
      <alignment horizontal="center" wrapText="1"/>
    </xf>
    <xf numFmtId="0" fontId="7" fillId="0" borderId="21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vertical="top" wrapText="1"/>
    </xf>
    <xf numFmtId="1" fontId="16" fillId="8" borderId="8" xfId="0" applyNumberFormat="1" applyFont="1" applyFill="1" applyBorder="1" applyAlignment="1">
      <alignment horizontal="center" wrapText="1"/>
    </xf>
    <xf numFmtId="1" fontId="12" fillId="6" borderId="17" xfId="0" applyNumberFormat="1" applyFont="1" applyFill="1" applyBorder="1" applyAlignment="1"/>
    <xf numFmtId="1" fontId="14" fillId="6" borderId="17" xfId="0" applyNumberFormat="1" applyFont="1" applyFill="1" applyBorder="1" applyAlignment="1">
      <alignment horizontal="center" vertical="center"/>
    </xf>
    <xf numFmtId="1" fontId="2" fillId="9" borderId="9" xfId="0" applyNumberFormat="1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/>
    </xf>
    <xf numFmtId="2" fontId="15" fillId="7" borderId="9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8" fillId="0" borderId="23" xfId="1" applyFont="1" applyFill="1" applyBorder="1" applyAlignment="1" applyProtection="1">
      <alignment horizontal="left" wrapText="1"/>
    </xf>
    <xf numFmtId="0" fontId="18" fillId="10" borderId="23" xfId="1" applyFont="1" applyFill="1" applyBorder="1" applyAlignment="1" applyProtection="1">
      <alignment horizontal="center" wrapText="1"/>
    </xf>
    <xf numFmtId="0" fontId="19" fillId="9" borderId="23" xfId="1" applyFont="1" applyFill="1" applyBorder="1" applyAlignment="1" applyProtection="1">
      <alignment horizontal="left" wrapText="1"/>
    </xf>
    <xf numFmtId="0" fontId="7" fillId="9" borderId="9" xfId="0" applyNumberFormat="1" applyFont="1" applyFill="1" applyBorder="1" applyAlignment="1">
      <alignment horizontal="center" wrapText="1"/>
    </xf>
    <xf numFmtId="0" fontId="9" fillId="9" borderId="9" xfId="0" applyNumberFormat="1" applyFont="1" applyFill="1" applyBorder="1" applyAlignment="1">
      <alignment horizontal="center" wrapText="1"/>
    </xf>
    <xf numFmtId="12" fontId="9" fillId="9" borderId="9" xfId="0" applyNumberFormat="1" applyFont="1" applyFill="1" applyBorder="1" applyAlignment="1">
      <alignment horizontal="center" wrapText="1"/>
    </xf>
    <xf numFmtId="0" fontId="9" fillId="9" borderId="9" xfId="0" applyNumberFormat="1" applyFont="1" applyFill="1" applyBorder="1" applyAlignment="1">
      <alignment vertical="top" wrapText="1"/>
    </xf>
    <xf numFmtId="2" fontId="9" fillId="9" borderId="9" xfId="0" applyNumberFormat="1" applyFont="1" applyFill="1" applyBorder="1" applyAlignment="1">
      <alignment wrapText="1"/>
    </xf>
    <xf numFmtId="0" fontId="19" fillId="9" borderId="23" xfId="1" applyFont="1" applyFill="1" applyBorder="1" applyAlignment="1" applyProtection="1">
      <alignment horizontal="center" wrapText="1"/>
    </xf>
    <xf numFmtId="49" fontId="18" fillId="10" borderId="23" xfId="1" applyNumberFormat="1" applyFont="1" applyFill="1" applyBorder="1" applyAlignment="1" applyProtection="1">
      <alignment horizontal="center" wrapText="1"/>
    </xf>
    <xf numFmtId="49" fontId="23" fillId="10" borderId="23" xfId="1" applyNumberFormat="1" applyFont="1" applyFill="1" applyBorder="1" applyAlignment="1" applyProtection="1">
      <alignment horizontal="center" wrapText="1"/>
    </xf>
    <xf numFmtId="0" fontId="0" fillId="0" borderId="23" xfId="0" applyBorder="1" applyAlignment="1">
      <alignment horizontal="center"/>
    </xf>
    <xf numFmtId="49" fontId="21" fillId="10" borderId="24" xfId="1" applyNumberFormat="1" applyFont="1" applyFill="1" applyBorder="1" applyAlignment="1" applyProtection="1">
      <alignment horizontal="center" vertical="center" wrapText="1"/>
    </xf>
    <xf numFmtId="49" fontId="25" fillId="10" borderId="24" xfId="1" applyNumberFormat="1" applyFont="1" applyFill="1" applyBorder="1" applyAlignment="1" applyProtection="1">
      <alignment horizontal="center" vertical="center" wrapText="1"/>
    </xf>
    <xf numFmtId="0" fontId="18" fillId="10" borderId="24" xfId="1" applyFont="1" applyFill="1" applyBorder="1" applyAlignment="1" applyProtection="1">
      <alignment horizontal="center" wrapText="1"/>
    </xf>
    <xf numFmtId="0" fontId="19" fillId="9" borderId="24" xfId="1" applyFont="1" applyFill="1" applyBorder="1" applyAlignment="1" applyProtection="1">
      <alignment horizontal="center" wrapText="1"/>
    </xf>
    <xf numFmtId="0" fontId="23" fillId="10" borderId="24" xfId="1" applyFont="1" applyFill="1" applyBorder="1" applyAlignment="1" applyProtection="1">
      <alignment horizontal="center" wrapText="1"/>
    </xf>
    <xf numFmtId="2" fontId="16" fillId="5" borderId="9" xfId="0" applyNumberFormat="1" applyFont="1" applyFill="1" applyBorder="1" applyAlignment="1">
      <alignment horizontal="center" wrapText="1"/>
    </xf>
    <xf numFmtId="0" fontId="0" fillId="9" borderId="9" xfId="0" applyFill="1" applyBorder="1"/>
    <xf numFmtId="0" fontId="19" fillId="9" borderId="9" xfId="1" applyFont="1" applyFill="1" applyBorder="1" applyAlignment="1" applyProtection="1">
      <alignment horizontal="center" wrapText="1"/>
    </xf>
    <xf numFmtId="49" fontId="21" fillId="10" borderId="24" xfId="1" applyNumberFormat="1" applyFont="1" applyFill="1" applyBorder="1" applyAlignment="1" applyProtection="1">
      <alignment horizontal="center" wrapText="1"/>
    </xf>
    <xf numFmtId="2" fontId="26" fillId="0" borderId="9" xfId="0" applyNumberFormat="1" applyFont="1" applyBorder="1" applyAlignment="1"/>
    <xf numFmtId="0" fontId="18" fillId="0" borderId="25" xfId="1" applyFont="1" applyFill="1" applyBorder="1"/>
    <xf numFmtId="0" fontId="18" fillId="0" borderId="23" xfId="0" applyFont="1" applyBorder="1" applyAlignment="1">
      <alignment vertical="top" wrapText="1"/>
    </xf>
    <xf numFmtId="0" fontId="0" fillId="0" borderId="23" xfId="0" applyFont="1" applyBorder="1"/>
    <xf numFmtId="0" fontId="18" fillId="0" borderId="23" xfId="0" applyFont="1" applyFill="1" applyBorder="1" applyAlignment="1">
      <alignment horizontal="justify" vertical="top" wrapText="1"/>
    </xf>
    <xf numFmtId="0" fontId="18" fillId="0" borderId="23" xfId="0" applyFont="1" applyFill="1" applyBorder="1" applyAlignment="1">
      <alignment horizontal="left" vertical="top" wrapText="1"/>
    </xf>
    <xf numFmtId="0" fontId="19" fillId="0" borderId="23" xfId="1" applyFont="1" applyFill="1" applyBorder="1" applyAlignment="1" applyProtection="1">
      <alignment horizontal="left" wrapText="1"/>
    </xf>
    <xf numFmtId="0" fontId="0" fillId="0" borderId="23" xfId="0" applyFont="1" applyBorder="1" applyAlignment="1">
      <alignment horizontal="right"/>
    </xf>
    <xf numFmtId="0" fontId="22" fillId="5" borderId="23" xfId="0" applyFont="1" applyFill="1" applyBorder="1" applyAlignment="1">
      <alignment horizontal="center"/>
    </xf>
    <xf numFmtId="0" fontId="27" fillId="9" borderId="23" xfId="0" applyFont="1" applyFill="1" applyBorder="1"/>
    <xf numFmtId="0" fontId="19" fillId="9" borderId="23" xfId="0" applyFont="1" applyFill="1" applyBorder="1" applyAlignment="1">
      <alignment horizontal="justify" vertical="top" wrapText="1"/>
    </xf>
    <xf numFmtId="0" fontId="18" fillId="9" borderId="23" xfId="0" applyFont="1" applyFill="1" applyBorder="1" applyAlignment="1">
      <alignment vertical="top" wrapText="1"/>
    </xf>
    <xf numFmtId="49" fontId="18" fillId="9" borderId="23" xfId="1" applyNumberFormat="1" applyFont="1" applyFill="1" applyBorder="1" applyAlignment="1" applyProtection="1">
      <alignment horizontal="center" wrapText="1"/>
    </xf>
    <xf numFmtId="49" fontId="21" fillId="9" borderId="24" xfId="1" applyNumberFormat="1" applyFont="1" applyFill="1" applyBorder="1" applyAlignment="1" applyProtection="1">
      <alignment horizontal="center" vertical="center" wrapText="1"/>
    </xf>
    <xf numFmtId="0" fontId="22" fillId="9" borderId="9" xfId="0" applyFont="1" applyFill="1" applyBorder="1" applyAlignment="1">
      <alignment horizontal="center"/>
    </xf>
    <xf numFmtId="0" fontId="18" fillId="9" borderId="24" xfId="1" applyFont="1" applyFill="1" applyBorder="1" applyAlignment="1" applyProtection="1">
      <alignment horizontal="center" wrapText="1"/>
    </xf>
    <xf numFmtId="0" fontId="18" fillId="9" borderId="23" xfId="1" applyFont="1" applyFill="1" applyBorder="1" applyAlignment="1" applyProtection="1">
      <alignment horizontal="center" wrapText="1"/>
    </xf>
    <xf numFmtId="1" fontId="6" fillId="9" borderId="14" xfId="0" applyNumberFormat="1" applyFont="1" applyFill="1" applyBorder="1" applyAlignment="1">
      <alignment horizontal="center" wrapText="1"/>
    </xf>
    <xf numFmtId="2" fontId="16" fillId="9" borderId="9" xfId="0" applyNumberFormat="1" applyFont="1" applyFill="1" applyBorder="1" applyAlignment="1">
      <alignment horizontal="center" wrapText="1"/>
    </xf>
    <xf numFmtId="0" fontId="0" fillId="9" borderId="0" xfId="0" applyFill="1"/>
    <xf numFmtId="0" fontId="19" fillId="9" borderId="23" xfId="0" applyFont="1" applyFill="1" applyBorder="1" applyAlignment="1">
      <alignment vertical="top" wrapText="1"/>
    </xf>
    <xf numFmtId="0" fontId="19" fillId="11" borderId="23" xfId="1" applyFont="1" applyFill="1" applyBorder="1" applyAlignment="1" applyProtection="1">
      <alignment horizontal="left" wrapText="1"/>
    </xf>
    <xf numFmtId="49" fontId="18" fillId="11" borderId="23" xfId="1" applyNumberFormat="1" applyFont="1" applyFill="1" applyBorder="1" applyAlignment="1" applyProtection="1">
      <alignment horizontal="center" wrapText="1"/>
    </xf>
    <xf numFmtId="49" fontId="21" fillId="11" borderId="24" xfId="1" applyNumberFormat="1" applyFont="1" applyFill="1" applyBorder="1" applyAlignment="1" applyProtection="1">
      <alignment horizontal="center" vertical="center" wrapText="1"/>
    </xf>
    <xf numFmtId="0" fontId="22" fillId="11" borderId="9" xfId="0" applyFont="1" applyFill="1" applyBorder="1" applyAlignment="1">
      <alignment horizontal="center"/>
    </xf>
    <xf numFmtId="0" fontId="18" fillId="11" borderId="24" xfId="1" applyFont="1" applyFill="1" applyBorder="1" applyAlignment="1" applyProtection="1">
      <alignment horizontal="center" wrapText="1"/>
    </xf>
    <xf numFmtId="0" fontId="18" fillId="11" borderId="23" xfId="1" applyFont="1" applyFill="1" applyBorder="1" applyAlignment="1" applyProtection="1">
      <alignment horizontal="center" wrapText="1"/>
    </xf>
    <xf numFmtId="2" fontId="16" fillId="11" borderId="9" xfId="0" applyNumberFormat="1" applyFont="1" applyFill="1" applyBorder="1" applyAlignment="1">
      <alignment horizontal="center" wrapText="1"/>
    </xf>
    <xf numFmtId="0" fontId="7" fillId="11" borderId="9" xfId="0" applyNumberFormat="1" applyFont="1" applyFill="1" applyBorder="1" applyAlignment="1">
      <alignment horizontal="center" wrapText="1"/>
    </xf>
    <xf numFmtId="0" fontId="9" fillId="11" borderId="9" xfId="0" applyNumberFormat="1" applyFont="1" applyFill="1" applyBorder="1" applyAlignment="1">
      <alignment horizontal="center" wrapText="1"/>
    </xf>
    <xf numFmtId="12" fontId="9" fillId="11" borderId="9" xfId="0" applyNumberFormat="1" applyFont="1" applyFill="1" applyBorder="1" applyAlignment="1">
      <alignment horizontal="center" wrapText="1"/>
    </xf>
    <xf numFmtId="0" fontId="9" fillId="11" borderId="9" xfId="0" applyNumberFormat="1" applyFont="1" applyFill="1" applyBorder="1" applyAlignment="1">
      <alignment vertical="top" wrapText="1"/>
    </xf>
    <xf numFmtId="2" fontId="9" fillId="11" borderId="9" xfId="0" applyNumberFormat="1" applyFont="1" applyFill="1" applyBorder="1" applyAlignment="1">
      <alignment wrapText="1"/>
    </xf>
    <xf numFmtId="0" fontId="0" fillId="0" borderId="23" xfId="0" applyBorder="1"/>
    <xf numFmtId="0" fontId="22" fillId="11" borderId="23" xfId="0" applyFont="1" applyFill="1" applyBorder="1" applyAlignment="1">
      <alignment horizontal="center"/>
    </xf>
    <xf numFmtId="0" fontId="9" fillId="11" borderId="23" xfId="0" applyNumberFormat="1" applyFont="1" applyFill="1" applyBorder="1" applyAlignment="1">
      <alignment horizontal="center" wrapText="1"/>
    </xf>
    <xf numFmtId="0" fontId="27" fillId="11" borderId="23" xfId="0" applyFont="1" applyFill="1" applyBorder="1" applyAlignment="1">
      <alignment horizontal="right"/>
    </xf>
    <xf numFmtId="0" fontId="18" fillId="10" borderId="9" xfId="1" applyFont="1" applyFill="1" applyBorder="1" applyAlignment="1" applyProtection="1">
      <alignment horizontal="center" wrapText="1"/>
    </xf>
    <xf numFmtId="0" fontId="27" fillId="0" borderId="9" xfId="0" applyFont="1" applyBorder="1" applyAlignment="1">
      <alignment wrapText="1"/>
    </xf>
    <xf numFmtId="0" fontId="0" fillId="12" borderId="9" xfId="0" applyFill="1" applyBorder="1"/>
    <xf numFmtId="0" fontId="27" fillId="0" borderId="0" xfId="0" applyFont="1"/>
    <xf numFmtId="0" fontId="27" fillId="0" borderId="9" xfId="0" applyFont="1" applyBorder="1"/>
    <xf numFmtId="0" fontId="27" fillId="0" borderId="0" xfId="0" applyFont="1" applyBorder="1"/>
    <xf numFmtId="0" fontId="0" fillId="5" borderId="0" xfId="0" applyFill="1" applyBorder="1"/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 wrapText="1"/>
    </xf>
    <xf numFmtId="0" fontId="36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40" fillId="14" borderId="9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center" vertical="center"/>
    </xf>
    <xf numFmtId="0" fontId="40" fillId="16" borderId="9" xfId="0" applyFont="1" applyFill="1" applyBorder="1" applyAlignment="1">
      <alignment horizontal="center" vertical="center"/>
    </xf>
    <xf numFmtId="1" fontId="6" fillId="17" borderId="29" xfId="0" applyNumberFormat="1" applyFont="1" applyFill="1" applyBorder="1" applyAlignment="1">
      <alignment horizontal="center" wrapText="1"/>
    </xf>
    <xf numFmtId="1" fontId="6" fillId="18" borderId="31" xfId="0" applyNumberFormat="1" applyFont="1" applyFill="1" applyBorder="1" applyAlignment="1">
      <alignment wrapText="1"/>
    </xf>
    <xf numFmtId="0" fontId="4" fillId="14" borderId="9" xfId="0" applyNumberFormat="1" applyFont="1" applyFill="1" applyBorder="1" applyAlignment="1">
      <alignment vertical="top" wrapText="1"/>
    </xf>
    <xf numFmtId="0" fontId="4" fillId="15" borderId="9" xfId="0" applyNumberFormat="1" applyFont="1" applyFill="1" applyBorder="1" applyAlignment="1">
      <alignment vertical="top" wrapText="1"/>
    </xf>
    <xf numFmtId="1" fontId="1" fillId="17" borderId="29" xfId="0" applyNumberFormat="1" applyFont="1" applyFill="1" applyBorder="1" applyAlignment="1">
      <alignment horizontal="center" wrapText="1"/>
    </xf>
    <xf numFmtId="0" fontId="27" fillId="18" borderId="23" xfId="0" applyFont="1" applyFill="1" applyBorder="1" applyAlignment="1">
      <alignment vertical="center"/>
    </xf>
    <xf numFmtId="0" fontId="18" fillId="18" borderId="24" xfId="1" applyFont="1" applyFill="1" applyBorder="1" applyAlignment="1" applyProtection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49" fontId="18" fillId="10" borderId="9" xfId="1" applyNumberFormat="1" applyFont="1" applyFill="1" applyBorder="1" applyAlignment="1" applyProtection="1">
      <alignment horizontal="center" wrapText="1"/>
    </xf>
    <xf numFmtId="0" fontId="0" fillId="0" borderId="9" xfId="0" applyFont="1" applyBorder="1"/>
    <xf numFmtId="9" fontId="4" fillId="14" borderId="9" xfId="0" applyNumberFormat="1" applyFont="1" applyFill="1" applyBorder="1" applyAlignment="1">
      <alignment vertical="top" wrapText="1"/>
    </xf>
    <xf numFmtId="15" fontId="0" fillId="12" borderId="9" xfId="0" applyNumberFormat="1" applyFill="1" applyBorder="1"/>
    <xf numFmtId="0" fontId="18" fillId="0" borderId="9" xfId="0" applyFont="1" applyBorder="1" applyAlignment="1">
      <alignment vertical="top" wrapText="1"/>
    </xf>
    <xf numFmtId="49" fontId="23" fillId="10" borderId="9" xfId="1" applyNumberFormat="1" applyFont="1" applyFill="1" applyBorder="1" applyAlignment="1" applyProtection="1">
      <alignment horizontal="center" wrapText="1"/>
    </xf>
    <xf numFmtId="1" fontId="6" fillId="5" borderId="29" xfId="0" applyNumberFormat="1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justify" vertical="top" wrapText="1"/>
    </xf>
    <xf numFmtId="0" fontId="0" fillId="0" borderId="0" xfId="0" applyFont="1" applyBorder="1"/>
    <xf numFmtId="1" fontId="1" fillId="3" borderId="33" xfId="0" applyNumberFormat="1" applyFont="1" applyFill="1" applyBorder="1" applyAlignment="1">
      <alignment horizontal="center" wrapText="1"/>
    </xf>
    <xf numFmtId="0" fontId="1" fillId="3" borderId="33" xfId="0" applyNumberFormat="1" applyFont="1" applyFill="1" applyBorder="1" applyAlignment="1">
      <alignment horizontal="center" wrapText="1"/>
    </xf>
    <xf numFmtId="1" fontId="6" fillId="3" borderId="33" xfId="0" applyNumberFormat="1" applyFont="1" applyFill="1" applyBorder="1" applyAlignment="1">
      <alignment horizontal="center" wrapText="1"/>
    </xf>
    <xf numFmtId="0" fontId="6" fillId="3" borderId="33" xfId="0" applyNumberFormat="1" applyFont="1" applyFill="1" applyBorder="1" applyAlignment="1">
      <alignment horizontal="center" wrapText="1"/>
    </xf>
    <xf numFmtId="1" fontId="6" fillId="3" borderId="33" xfId="0" applyNumberFormat="1" applyFont="1" applyFill="1" applyBorder="1" applyAlignment="1">
      <alignment horizontal="center"/>
    </xf>
    <xf numFmtId="1" fontId="6" fillId="3" borderId="29" xfId="0" applyNumberFormat="1" applyFont="1" applyFill="1" applyBorder="1" applyAlignment="1">
      <alignment horizontal="center" wrapText="1"/>
    </xf>
    <xf numFmtId="0" fontId="6" fillId="3" borderId="9" xfId="0" applyNumberFormat="1" applyFont="1" applyFill="1" applyBorder="1" applyAlignment="1">
      <alignment vertical="top" wrapText="1"/>
    </xf>
    <xf numFmtId="0" fontId="10" fillId="3" borderId="33" xfId="0" applyNumberFormat="1" applyFont="1" applyFill="1" applyBorder="1" applyAlignment="1">
      <alignment horizontal="center" wrapText="1"/>
    </xf>
    <xf numFmtId="1" fontId="6" fillId="3" borderId="32" xfId="0" applyNumberFormat="1" applyFont="1" applyFill="1" applyBorder="1" applyAlignment="1">
      <alignment horizontal="center" wrapText="1"/>
    </xf>
    <xf numFmtId="0" fontId="11" fillId="3" borderId="33" xfId="0" applyNumberFormat="1" applyFont="1" applyFill="1" applyBorder="1" applyAlignment="1">
      <alignment horizontal="center"/>
    </xf>
    <xf numFmtId="0" fontId="27" fillId="9" borderId="9" xfId="0" applyFont="1" applyFill="1" applyBorder="1"/>
    <xf numFmtId="0" fontId="19" fillId="9" borderId="9" xfId="0" applyFont="1" applyFill="1" applyBorder="1" applyAlignment="1">
      <alignment horizontal="justify" vertical="top" wrapText="1"/>
    </xf>
    <xf numFmtId="0" fontId="18" fillId="9" borderId="9" xfId="0" applyFont="1" applyFill="1" applyBorder="1" applyAlignment="1">
      <alignment vertical="top" wrapText="1"/>
    </xf>
    <xf numFmtId="49" fontId="18" fillId="9" borderId="9" xfId="1" applyNumberFormat="1" applyFont="1" applyFill="1" applyBorder="1" applyAlignment="1" applyProtection="1">
      <alignment horizontal="center" wrapText="1"/>
    </xf>
    <xf numFmtId="0" fontId="18" fillId="9" borderId="9" xfId="1" applyFont="1" applyFill="1" applyBorder="1" applyAlignment="1" applyProtection="1">
      <alignment horizontal="center" wrapText="1"/>
    </xf>
    <xf numFmtId="1" fontId="6" fillId="9" borderId="29" xfId="0" applyNumberFormat="1" applyFont="1" applyFill="1" applyBorder="1" applyAlignment="1">
      <alignment horizontal="center" wrapText="1"/>
    </xf>
    <xf numFmtId="0" fontId="6" fillId="9" borderId="9" xfId="0" applyNumberFormat="1" applyFont="1" applyFill="1" applyBorder="1" applyAlignment="1">
      <alignment horizontal="center" wrapText="1"/>
    </xf>
    <xf numFmtId="12" fontId="6" fillId="9" borderId="9" xfId="0" applyNumberFormat="1" applyFont="1" applyFill="1" applyBorder="1" applyAlignment="1">
      <alignment horizontal="center" wrapText="1"/>
    </xf>
    <xf numFmtId="0" fontId="6" fillId="9" borderId="9" xfId="0" applyNumberFormat="1" applyFont="1" applyFill="1" applyBorder="1" applyAlignment="1">
      <alignment vertical="top" wrapText="1"/>
    </xf>
    <xf numFmtId="2" fontId="6" fillId="9" borderId="9" xfId="0" applyNumberFormat="1" applyFont="1" applyFill="1" applyBorder="1" applyAlignment="1">
      <alignment wrapText="1"/>
    </xf>
    <xf numFmtId="0" fontId="6" fillId="0" borderId="9" xfId="0" applyNumberFormat="1" applyFont="1" applyBorder="1" applyAlignment="1">
      <alignment horizontal="center" wrapText="1"/>
    </xf>
    <xf numFmtId="12" fontId="6" fillId="0" borderId="9" xfId="0" applyNumberFormat="1" applyFont="1" applyBorder="1" applyAlignment="1">
      <alignment horizontal="center" wrapText="1"/>
    </xf>
    <xf numFmtId="2" fontId="6" fillId="0" borderId="9" xfId="0" applyNumberFormat="1" applyFont="1" applyBorder="1" applyAlignment="1">
      <alignment wrapText="1"/>
    </xf>
    <xf numFmtId="0" fontId="41" fillId="0" borderId="9" xfId="0" applyFont="1" applyFill="1" applyBorder="1" applyAlignment="1">
      <alignment horizontal="justify" vertical="top" wrapText="1"/>
    </xf>
    <xf numFmtId="0" fontId="41" fillId="0" borderId="9" xfId="0" applyFont="1" applyBorder="1" applyAlignment="1">
      <alignment vertical="top" wrapText="1"/>
    </xf>
    <xf numFmtId="49" fontId="41" fillId="10" borderId="9" xfId="1" applyNumberFormat="1" applyFont="1" applyFill="1" applyBorder="1" applyAlignment="1" applyProtection="1">
      <alignment horizontal="center" wrapText="1"/>
    </xf>
    <xf numFmtId="49" fontId="42" fillId="10" borderId="24" xfId="1" applyNumberFormat="1" applyFont="1" applyFill="1" applyBorder="1" applyAlignment="1" applyProtection="1">
      <alignment horizontal="center" vertical="center" wrapText="1"/>
    </xf>
    <xf numFmtId="0" fontId="43" fillId="5" borderId="9" xfId="0" applyFont="1" applyFill="1" applyBorder="1" applyAlignment="1">
      <alignment horizontal="center"/>
    </xf>
    <xf numFmtId="0" fontId="41" fillId="9" borderId="24" xfId="1" applyFont="1" applyFill="1" applyBorder="1" applyAlignment="1" applyProtection="1">
      <alignment horizontal="center" wrapText="1"/>
    </xf>
    <xf numFmtId="0" fontId="41" fillId="9" borderId="36" xfId="1" applyFont="1" applyFill="1" applyBorder="1" applyAlignment="1" applyProtection="1">
      <alignment horizontal="center" wrapText="1"/>
    </xf>
    <xf numFmtId="1" fontId="44" fillId="9" borderId="29" xfId="0" applyNumberFormat="1" applyFont="1" applyFill="1" applyBorder="1" applyAlignment="1">
      <alignment horizontal="center" wrapText="1"/>
    </xf>
    <xf numFmtId="2" fontId="45" fillId="5" borderId="9" xfId="0" applyNumberFormat="1" applyFont="1" applyFill="1" applyBorder="1" applyAlignment="1">
      <alignment horizontal="center" wrapText="1"/>
    </xf>
    <xf numFmtId="0" fontId="41" fillId="9" borderId="9" xfId="1" applyFont="1" applyFill="1" applyBorder="1" applyAlignment="1" applyProtection="1">
      <alignment horizontal="center" wrapText="1"/>
    </xf>
    <xf numFmtId="0" fontId="18" fillId="10" borderId="36" xfId="1" applyFont="1" applyFill="1" applyBorder="1" applyAlignment="1" applyProtection="1">
      <alignment horizontal="center" wrapText="1"/>
    </xf>
    <xf numFmtId="2" fontId="16" fillId="5" borderId="36" xfId="0" applyNumberFormat="1" applyFont="1" applyFill="1" applyBorder="1" applyAlignment="1">
      <alignment horizontal="center" wrapText="1"/>
    </xf>
    <xf numFmtId="0" fontId="7" fillId="0" borderId="36" xfId="0" applyNumberFormat="1" applyFont="1" applyBorder="1" applyAlignment="1">
      <alignment horizontal="center" wrapText="1"/>
    </xf>
    <xf numFmtId="0" fontId="6" fillId="0" borderId="36" xfId="0" applyNumberFormat="1" applyFont="1" applyBorder="1" applyAlignment="1">
      <alignment horizontal="center" wrapText="1"/>
    </xf>
    <xf numFmtId="12" fontId="6" fillId="0" borderId="36" xfId="0" applyNumberFormat="1" applyFont="1" applyBorder="1" applyAlignment="1">
      <alignment horizontal="center" wrapText="1"/>
    </xf>
    <xf numFmtId="2" fontId="6" fillId="0" borderId="36" xfId="0" applyNumberFormat="1" applyFont="1" applyBorder="1" applyAlignment="1">
      <alignment wrapText="1"/>
    </xf>
    <xf numFmtId="0" fontId="0" fillId="0" borderId="36" xfId="0" applyFont="1" applyBorder="1"/>
    <xf numFmtId="0" fontId="18" fillId="0" borderId="36" xfId="0" applyFont="1" applyFill="1" applyBorder="1" applyAlignment="1">
      <alignment horizontal="left" vertical="top" wrapText="1"/>
    </xf>
    <xf numFmtId="0" fontId="18" fillId="0" borderId="36" xfId="0" applyFont="1" applyBorder="1" applyAlignment="1">
      <alignment vertical="top" wrapText="1"/>
    </xf>
    <xf numFmtId="49" fontId="23" fillId="10" borderId="36" xfId="1" applyNumberFormat="1" applyFont="1" applyFill="1" applyBorder="1" applyAlignment="1" applyProtection="1">
      <alignment horizontal="center" wrapText="1"/>
    </xf>
    <xf numFmtId="0" fontId="22" fillId="5" borderId="36" xfId="0" applyFont="1" applyFill="1" applyBorder="1" applyAlignment="1">
      <alignment horizontal="center"/>
    </xf>
    <xf numFmtId="49" fontId="18" fillId="10" borderId="36" xfId="1" applyNumberFormat="1" applyFont="1" applyFill="1" applyBorder="1" applyAlignment="1" applyProtection="1">
      <alignment horizontal="center" wrapText="1"/>
    </xf>
    <xf numFmtId="0" fontId="27" fillId="9" borderId="36" xfId="0" applyFont="1" applyFill="1" applyBorder="1"/>
    <xf numFmtId="0" fontId="19" fillId="9" borderId="36" xfId="0" applyFont="1" applyFill="1" applyBorder="1" applyAlignment="1">
      <alignment horizontal="justify" vertical="top" wrapText="1"/>
    </xf>
    <xf numFmtId="49" fontId="18" fillId="9" borderId="36" xfId="1" applyNumberFormat="1" applyFont="1" applyFill="1" applyBorder="1" applyAlignment="1" applyProtection="1">
      <alignment horizontal="center" wrapText="1"/>
    </xf>
    <xf numFmtId="0" fontId="22" fillId="9" borderId="36" xfId="0" applyFont="1" applyFill="1" applyBorder="1" applyAlignment="1">
      <alignment horizontal="center"/>
    </xf>
    <xf numFmtId="0" fontId="18" fillId="9" borderId="36" xfId="1" applyFont="1" applyFill="1" applyBorder="1" applyAlignment="1" applyProtection="1">
      <alignment horizontal="center" wrapText="1"/>
    </xf>
    <xf numFmtId="2" fontId="16" fillId="9" borderId="36" xfId="0" applyNumberFormat="1" applyFont="1" applyFill="1" applyBorder="1" applyAlignment="1">
      <alignment horizontal="center" wrapText="1"/>
    </xf>
    <xf numFmtId="0" fontId="7" fillId="9" borderId="36" xfId="0" applyNumberFormat="1" applyFont="1" applyFill="1" applyBorder="1" applyAlignment="1">
      <alignment horizontal="center" wrapText="1"/>
    </xf>
    <xf numFmtId="0" fontId="6" fillId="9" borderId="36" xfId="0" applyNumberFormat="1" applyFont="1" applyFill="1" applyBorder="1" applyAlignment="1">
      <alignment horizontal="center" wrapText="1"/>
    </xf>
    <xf numFmtId="12" fontId="6" fillId="9" borderId="36" xfId="0" applyNumberFormat="1" applyFont="1" applyFill="1" applyBorder="1" applyAlignment="1">
      <alignment horizontal="center" wrapText="1"/>
    </xf>
    <xf numFmtId="0" fontId="6" fillId="9" borderId="36" xfId="0" applyNumberFormat="1" applyFont="1" applyFill="1" applyBorder="1" applyAlignment="1">
      <alignment vertical="top" wrapText="1"/>
    </xf>
    <xf numFmtId="2" fontId="6" fillId="9" borderId="36" xfId="0" applyNumberFormat="1" applyFont="1" applyFill="1" applyBorder="1" applyAlignment="1">
      <alignment wrapText="1"/>
    </xf>
    <xf numFmtId="0" fontId="18" fillId="0" borderId="36" xfId="0" applyFont="1" applyFill="1" applyBorder="1" applyAlignment="1">
      <alignment horizontal="justify" vertical="top" wrapText="1"/>
    </xf>
    <xf numFmtId="0" fontId="0" fillId="0" borderId="36" xfId="0" applyBorder="1" applyAlignment="1">
      <alignment horizontal="center"/>
    </xf>
    <xf numFmtId="0" fontId="23" fillId="10" borderId="36" xfId="1" applyFont="1" applyFill="1" applyBorder="1" applyAlignment="1" applyProtection="1">
      <alignment horizontal="center" wrapText="1"/>
    </xf>
    <xf numFmtId="0" fontId="19" fillId="9" borderId="36" xfId="0" applyFont="1" applyFill="1" applyBorder="1" applyAlignment="1">
      <alignment vertical="top" wrapText="1"/>
    </xf>
    <xf numFmtId="0" fontId="27" fillId="11" borderId="36" xfId="0" applyFont="1" applyFill="1" applyBorder="1" applyAlignment="1">
      <alignment horizontal="right"/>
    </xf>
    <xf numFmtId="0" fontId="19" fillId="11" borderId="36" xfId="1" applyFont="1" applyFill="1" applyBorder="1" applyAlignment="1" applyProtection="1">
      <alignment horizontal="left" wrapText="1"/>
    </xf>
    <xf numFmtId="0" fontId="19" fillId="11" borderId="36" xfId="1" applyFont="1" applyFill="1" applyBorder="1" applyAlignment="1" applyProtection="1">
      <alignment horizontal="center" wrapText="1"/>
    </xf>
    <xf numFmtId="49" fontId="18" fillId="11" borderId="36" xfId="1" applyNumberFormat="1" applyFont="1" applyFill="1" applyBorder="1" applyAlignment="1" applyProtection="1">
      <alignment horizontal="center" wrapText="1"/>
    </xf>
    <xf numFmtId="0" fontId="22" fillId="11" borderId="36" xfId="0" applyFont="1" applyFill="1" applyBorder="1" applyAlignment="1">
      <alignment horizontal="center"/>
    </xf>
    <xf numFmtId="0" fontId="18" fillId="11" borderId="36" xfId="1" applyFont="1" applyFill="1" applyBorder="1" applyAlignment="1" applyProtection="1">
      <alignment horizontal="center" wrapText="1"/>
    </xf>
    <xf numFmtId="2" fontId="16" fillId="11" borderId="36" xfId="0" applyNumberFormat="1" applyFont="1" applyFill="1" applyBorder="1" applyAlignment="1">
      <alignment horizontal="center" wrapText="1"/>
    </xf>
    <xf numFmtId="0" fontId="7" fillId="11" borderId="36" xfId="0" applyNumberFormat="1" applyFont="1" applyFill="1" applyBorder="1" applyAlignment="1">
      <alignment horizontal="center" wrapText="1"/>
    </xf>
    <xf numFmtId="0" fontId="6" fillId="11" borderId="36" xfId="0" applyNumberFormat="1" applyFont="1" applyFill="1" applyBorder="1" applyAlignment="1">
      <alignment horizontal="center" wrapText="1"/>
    </xf>
    <xf numFmtId="12" fontId="6" fillId="11" borderId="36" xfId="0" applyNumberFormat="1" applyFont="1" applyFill="1" applyBorder="1" applyAlignment="1">
      <alignment horizontal="center" wrapText="1"/>
    </xf>
    <xf numFmtId="0" fontId="6" fillId="11" borderId="36" xfId="0" applyNumberFormat="1" applyFont="1" applyFill="1" applyBorder="1" applyAlignment="1">
      <alignment vertical="top" wrapText="1"/>
    </xf>
    <xf numFmtId="2" fontId="6" fillId="11" borderId="36" xfId="0" applyNumberFormat="1" applyFont="1" applyFill="1" applyBorder="1" applyAlignment="1">
      <alignment wrapText="1"/>
    </xf>
    <xf numFmtId="0" fontId="0" fillId="0" borderId="36" xfId="0" applyFont="1" applyBorder="1" applyAlignment="1">
      <alignment horizontal="right"/>
    </xf>
    <xf numFmtId="0" fontId="18" fillId="0" borderId="36" xfId="1" applyFont="1" applyFill="1" applyBorder="1" applyAlignment="1" applyProtection="1">
      <alignment horizontal="left" wrapText="1"/>
    </xf>
    <xf numFmtId="0" fontId="41" fillId="0" borderId="36" xfId="1" applyFont="1" applyFill="1" applyBorder="1" applyAlignment="1" applyProtection="1">
      <alignment horizontal="left" wrapText="1"/>
    </xf>
    <xf numFmtId="0" fontId="41" fillId="10" borderId="36" xfId="1" applyFont="1" applyFill="1" applyBorder="1" applyAlignment="1" applyProtection="1">
      <alignment horizontal="center" wrapText="1"/>
    </xf>
    <xf numFmtId="49" fontId="41" fillId="10" borderId="36" xfId="1" applyNumberFormat="1" applyFont="1" applyFill="1" applyBorder="1" applyAlignment="1" applyProtection="1">
      <alignment horizontal="center" wrapText="1"/>
    </xf>
    <xf numFmtId="0" fontId="43" fillId="5" borderId="36" xfId="0" applyFont="1" applyFill="1" applyBorder="1" applyAlignment="1">
      <alignment horizontal="center"/>
    </xf>
    <xf numFmtId="0" fontId="41" fillId="10" borderId="24" xfId="1" applyFont="1" applyFill="1" applyBorder="1" applyAlignment="1" applyProtection="1">
      <alignment horizontal="center" wrapText="1"/>
    </xf>
    <xf numFmtId="2" fontId="45" fillId="5" borderId="36" xfId="0" applyNumberFormat="1" applyFont="1" applyFill="1" applyBorder="1" applyAlignment="1">
      <alignment horizontal="center" wrapText="1"/>
    </xf>
    <xf numFmtId="0" fontId="46" fillId="0" borderId="36" xfId="0" applyNumberFormat="1" applyFont="1" applyBorder="1" applyAlignment="1">
      <alignment horizontal="center" wrapText="1"/>
    </xf>
    <xf numFmtId="0" fontId="44" fillId="0" borderId="36" xfId="0" applyNumberFormat="1" applyFont="1" applyBorder="1" applyAlignment="1">
      <alignment horizontal="center" wrapText="1"/>
    </xf>
    <xf numFmtId="12" fontId="44" fillId="0" borderId="36" xfId="0" applyNumberFormat="1" applyFont="1" applyBorder="1" applyAlignment="1">
      <alignment horizontal="center" wrapText="1"/>
    </xf>
    <xf numFmtId="2" fontId="44" fillId="0" borderId="36" xfId="0" applyNumberFormat="1" applyFont="1" applyBorder="1" applyAlignment="1">
      <alignment wrapText="1"/>
    </xf>
    <xf numFmtId="0" fontId="6" fillId="0" borderId="36" xfId="0" applyNumberFormat="1" applyFont="1" applyBorder="1" applyAlignment="1">
      <alignment vertical="top" wrapText="1"/>
    </xf>
    <xf numFmtId="0" fontId="19" fillId="9" borderId="36" xfId="1" applyFont="1" applyFill="1" applyBorder="1" applyAlignment="1" applyProtection="1">
      <alignment horizontal="left" wrapText="1"/>
    </xf>
    <xf numFmtId="0" fontId="19" fillId="9" borderId="36" xfId="1" applyFont="1" applyFill="1" applyBorder="1" applyAlignment="1" applyProtection="1">
      <alignment horizontal="center" wrapText="1"/>
    </xf>
    <xf numFmtId="1" fontId="12" fillId="3" borderId="33" xfId="0" applyNumberFormat="1" applyFont="1" applyFill="1" applyBorder="1" applyAlignment="1"/>
    <xf numFmtId="0" fontId="19" fillId="3" borderId="33" xfId="0" applyNumberFormat="1" applyFont="1" applyFill="1" applyBorder="1" applyAlignment="1">
      <alignment horizontal="center" vertical="top" wrapText="1"/>
    </xf>
    <xf numFmtId="0" fontId="13" fillId="3" borderId="33" xfId="0" applyNumberFormat="1" applyFont="1" applyFill="1" applyBorder="1" applyAlignment="1">
      <alignment horizontal="center"/>
    </xf>
    <xf numFmtId="0" fontId="6" fillId="3" borderId="9" xfId="0" applyNumberFormat="1" applyFont="1" applyFill="1" applyBorder="1" applyAlignment="1">
      <alignment horizontal="center" wrapText="1"/>
    </xf>
    <xf numFmtId="0" fontId="19" fillId="9" borderId="9" xfId="1" applyFont="1" applyFill="1" applyBorder="1" applyAlignment="1" applyProtection="1">
      <alignment horizontal="left" wrapText="1"/>
    </xf>
    <xf numFmtId="49" fontId="24" fillId="9" borderId="9" xfId="1" applyNumberFormat="1" applyFont="1" applyFill="1" applyBorder="1" applyAlignment="1" applyProtection="1">
      <alignment horizontal="center" wrapText="1"/>
    </xf>
    <xf numFmtId="0" fontId="6" fillId="9" borderId="33" xfId="0" applyNumberFormat="1" applyFont="1" applyFill="1" applyBorder="1" applyAlignment="1">
      <alignment horizontal="center" wrapText="1"/>
    </xf>
    <xf numFmtId="1" fontId="12" fillId="9" borderId="33" xfId="0" applyNumberFormat="1" applyFont="1" applyFill="1" applyBorder="1" applyAlignment="1">
      <alignment horizontal="center"/>
    </xf>
    <xf numFmtId="1" fontId="16" fillId="9" borderId="36" xfId="0" applyNumberFormat="1" applyFont="1" applyFill="1" applyBorder="1" applyAlignment="1">
      <alignment horizontal="center" wrapText="1"/>
    </xf>
    <xf numFmtId="0" fontId="0" fillId="0" borderId="36" xfId="0" applyBorder="1"/>
    <xf numFmtId="0" fontId="19" fillId="0" borderId="36" xfId="1" applyFont="1" applyFill="1" applyBorder="1" applyAlignment="1" applyProtection="1">
      <alignment horizontal="left" wrapText="1"/>
    </xf>
    <xf numFmtId="0" fontId="23" fillId="0" borderId="36" xfId="0" applyFont="1" applyBorder="1" applyAlignment="1">
      <alignment horizontal="center"/>
    </xf>
    <xf numFmtId="1" fontId="12" fillId="5" borderId="33" xfId="0" applyNumberFormat="1" applyFont="1" applyFill="1" applyBorder="1" applyAlignment="1">
      <alignment horizontal="center"/>
    </xf>
    <xf numFmtId="1" fontId="16" fillId="5" borderId="36" xfId="0" applyNumberFormat="1" applyFont="1" applyFill="1" applyBorder="1" applyAlignment="1">
      <alignment horizontal="center" wrapText="1"/>
    </xf>
    <xf numFmtId="0" fontId="7" fillId="5" borderId="36" xfId="0" applyNumberFormat="1" applyFont="1" applyFill="1" applyBorder="1" applyAlignment="1">
      <alignment horizontal="center" wrapText="1"/>
    </xf>
    <xf numFmtId="0" fontId="6" fillId="5" borderId="36" xfId="0" applyNumberFormat="1" applyFont="1" applyFill="1" applyBorder="1" applyAlignment="1">
      <alignment horizontal="center" wrapText="1"/>
    </xf>
    <xf numFmtId="0" fontId="47" fillId="5" borderId="33" xfId="0" applyNumberFormat="1" applyFont="1" applyFill="1" applyBorder="1" applyAlignment="1">
      <alignment horizontal="center" wrapText="1"/>
    </xf>
    <xf numFmtId="0" fontId="6" fillId="5" borderId="33" xfId="0" applyNumberFormat="1" applyFont="1" applyFill="1" applyBorder="1" applyAlignment="1">
      <alignment horizontal="center" wrapText="1"/>
    </xf>
    <xf numFmtId="1" fontId="6" fillId="5" borderId="33" xfId="0" applyNumberFormat="1" applyFont="1" applyFill="1" applyBorder="1" applyAlignment="1">
      <alignment horizontal="center" wrapText="1"/>
    </xf>
    <xf numFmtId="0" fontId="6" fillId="5" borderId="9" xfId="0" applyNumberFormat="1" applyFont="1" applyFill="1" applyBorder="1" applyAlignment="1">
      <alignment horizontal="center" wrapText="1"/>
    </xf>
    <xf numFmtId="0" fontId="6" fillId="0" borderId="9" xfId="0" applyNumberFormat="1" applyFont="1" applyBorder="1" applyAlignment="1">
      <alignment vertical="top" wrapText="1"/>
    </xf>
    <xf numFmtId="0" fontId="18" fillId="0" borderId="9" xfId="1" applyFont="1" applyFill="1" applyBorder="1" applyAlignment="1" applyProtection="1">
      <alignment horizontal="left" wrapText="1"/>
    </xf>
    <xf numFmtId="0" fontId="12" fillId="0" borderId="33" xfId="0" applyNumberFormat="1" applyFont="1" applyBorder="1" applyAlignment="1"/>
    <xf numFmtId="1" fontId="1" fillId="6" borderId="33" xfId="0" applyNumberFormat="1" applyFont="1" applyFill="1" applyBorder="1" applyAlignment="1">
      <alignment horizontal="center" wrapText="1"/>
    </xf>
    <xf numFmtId="1" fontId="12" fillId="6" borderId="29" xfId="0" applyNumberFormat="1" applyFont="1" applyFill="1" applyBorder="1" applyAlignment="1"/>
    <xf numFmtId="1" fontId="12" fillId="6" borderId="37" xfId="0" applyNumberFormat="1" applyFont="1" applyFill="1" applyBorder="1" applyAlignment="1"/>
    <xf numFmtId="0" fontId="2" fillId="6" borderId="37" xfId="0" applyNumberFormat="1" applyFont="1" applyFill="1" applyBorder="1" applyAlignment="1"/>
    <xf numFmtId="1" fontId="2" fillId="6" borderId="37" xfId="0" applyNumberFormat="1" applyFont="1" applyFill="1" applyBorder="1" applyAlignment="1"/>
    <xf numFmtId="1" fontId="14" fillId="6" borderId="39" xfId="0" applyNumberFormat="1" applyFont="1" applyFill="1" applyBorder="1" applyAlignment="1">
      <alignment horizontal="center" vertical="center"/>
    </xf>
    <xf numFmtId="1" fontId="12" fillId="6" borderId="39" xfId="0" applyNumberFormat="1" applyFont="1" applyFill="1" applyBorder="1" applyAlignment="1"/>
    <xf numFmtId="1" fontId="16" fillId="8" borderId="35" xfId="0" applyNumberFormat="1" applyFont="1" applyFill="1" applyBorder="1" applyAlignment="1">
      <alignment horizontal="center" wrapText="1"/>
    </xf>
    <xf numFmtId="0" fontId="17" fillId="8" borderId="35" xfId="0" applyNumberFormat="1" applyFont="1" applyFill="1" applyBorder="1" applyAlignment="1">
      <alignment horizontal="center" wrapText="1"/>
    </xf>
    <xf numFmtId="0" fontId="18" fillId="8" borderId="35" xfId="0" applyNumberFormat="1" applyFont="1" applyFill="1" applyBorder="1" applyAlignment="1">
      <alignment horizontal="center" wrapText="1"/>
    </xf>
    <xf numFmtId="0" fontId="18" fillId="8" borderId="35" xfId="0" applyNumberFormat="1" applyFont="1" applyFill="1" applyBorder="1" applyAlignment="1">
      <alignment horizontal="center" vertical="top" wrapText="1"/>
    </xf>
    <xf numFmtId="1" fontId="12" fillId="4" borderId="40" xfId="0" applyNumberFormat="1" applyFont="1" applyFill="1" applyBorder="1" applyAlignment="1"/>
    <xf numFmtId="0" fontId="12" fillId="0" borderId="41" xfId="0" applyNumberFormat="1" applyFont="1" applyBorder="1" applyAlignment="1"/>
    <xf numFmtId="1" fontId="16" fillId="5" borderId="41" xfId="0" applyNumberFormat="1" applyFont="1" applyFill="1" applyBorder="1" applyAlignment="1">
      <alignment horizontal="center" wrapText="1"/>
    </xf>
    <xf numFmtId="0" fontId="7" fillId="0" borderId="41" xfId="0" applyNumberFormat="1" applyFont="1" applyBorder="1" applyAlignment="1">
      <alignment horizontal="center" wrapText="1"/>
    </xf>
    <xf numFmtId="0" fontId="6" fillId="0" borderId="41" xfId="0" applyNumberFormat="1" applyFont="1" applyBorder="1" applyAlignment="1">
      <alignment horizontal="center" wrapText="1"/>
    </xf>
    <xf numFmtId="0" fontId="6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0" xfId="0" applyNumberFormat="1" applyFont="1" applyAlignment="1">
      <alignment vertical="top" wrapText="1"/>
    </xf>
    <xf numFmtId="1" fontId="18" fillId="10" borderId="24" xfId="1" applyNumberFormat="1" applyFont="1" applyFill="1" applyBorder="1" applyAlignment="1" applyProtection="1">
      <alignment horizontal="center" wrapText="1"/>
    </xf>
    <xf numFmtId="49" fontId="18" fillId="5" borderId="23" xfId="1" applyNumberFormat="1" applyFont="1" applyFill="1" applyBorder="1" applyAlignment="1" applyProtection="1">
      <alignment horizontal="center" wrapText="1"/>
    </xf>
    <xf numFmtId="0" fontId="27" fillId="0" borderId="9" xfId="0" applyFont="1" applyBorder="1" applyAlignment="1">
      <alignment vertical="center" wrapText="1"/>
    </xf>
    <xf numFmtId="1" fontId="6" fillId="17" borderId="14" xfId="0" applyNumberFormat="1" applyFont="1" applyFill="1" applyBorder="1" applyAlignment="1">
      <alignment horizontal="center" wrapText="1"/>
    </xf>
    <xf numFmtId="0" fontId="1" fillId="13" borderId="34" xfId="0" applyNumberFormat="1" applyFont="1" applyFill="1" applyBorder="1" applyAlignment="1">
      <alignment horizontal="center" vertical="center" wrapText="1"/>
    </xf>
    <xf numFmtId="1" fontId="6" fillId="17" borderId="34" xfId="0" applyNumberFormat="1" applyFont="1" applyFill="1" applyBorder="1" applyAlignment="1">
      <alignment horizontal="center" wrapText="1"/>
    </xf>
    <xf numFmtId="0" fontId="18" fillId="18" borderId="9" xfId="1" applyFont="1" applyFill="1" applyBorder="1" applyAlignment="1" applyProtection="1">
      <alignment horizontal="center" vertical="center" wrapText="1"/>
    </xf>
    <xf numFmtId="49" fontId="18" fillId="5" borderId="46" xfId="1" applyNumberFormat="1" applyFont="1" applyFill="1" applyBorder="1" applyAlignment="1" applyProtection="1">
      <alignment horizontal="center" wrapText="1"/>
    </xf>
    <xf numFmtId="1" fontId="6" fillId="17" borderId="47" xfId="0" applyNumberFormat="1" applyFont="1" applyFill="1" applyBorder="1" applyAlignment="1">
      <alignment horizontal="center" wrapText="1"/>
    </xf>
    <xf numFmtId="0" fontId="18" fillId="18" borderId="42" xfId="1" applyFont="1" applyFill="1" applyBorder="1" applyAlignment="1" applyProtection="1">
      <alignment horizontal="center" vertical="center" wrapText="1"/>
    </xf>
    <xf numFmtId="0" fontId="4" fillId="0" borderId="45" xfId="0" applyNumberFormat="1" applyFont="1" applyBorder="1" applyAlignment="1">
      <alignment vertical="top" wrapText="1"/>
    </xf>
    <xf numFmtId="0" fontId="18" fillId="18" borderId="46" xfId="1" applyFont="1" applyFill="1" applyBorder="1" applyAlignment="1" applyProtection="1">
      <alignment horizontal="center" vertical="center" wrapText="1"/>
    </xf>
    <xf numFmtId="1" fontId="6" fillId="17" borderId="37" xfId="0" applyNumberFormat="1" applyFont="1" applyFill="1" applyBorder="1" applyAlignment="1">
      <alignment horizontal="center" wrapText="1"/>
    </xf>
    <xf numFmtId="49" fontId="18" fillId="5" borderId="23" xfId="1" applyNumberFormat="1" applyFont="1" applyFill="1" applyBorder="1" applyAlignment="1" applyProtection="1">
      <alignment horizontal="center" vertical="center" wrapText="1"/>
    </xf>
    <xf numFmtId="49" fontId="18" fillId="5" borderId="46" xfId="1" applyNumberFormat="1" applyFont="1" applyFill="1" applyBorder="1" applyAlignment="1" applyProtection="1">
      <alignment horizontal="center" vertical="center" wrapText="1"/>
    </xf>
    <xf numFmtId="0" fontId="18" fillId="5" borderId="46" xfId="1" applyFont="1" applyFill="1" applyBorder="1" applyAlignment="1" applyProtection="1">
      <alignment horizontal="center" vertical="center" wrapText="1"/>
    </xf>
    <xf numFmtId="0" fontId="18" fillId="5" borderId="24" xfId="1" applyFont="1" applyFill="1" applyBorder="1" applyAlignment="1" applyProtection="1">
      <alignment horizontal="center" vertical="center" wrapText="1"/>
    </xf>
    <xf numFmtId="0" fontId="18" fillId="5" borderId="9" xfId="1" applyFont="1" applyFill="1" applyBorder="1" applyAlignment="1" applyProtection="1">
      <alignment horizontal="center" vertical="center" wrapText="1"/>
    </xf>
    <xf numFmtId="9" fontId="4" fillId="14" borderId="9" xfId="0" applyNumberFormat="1" applyFont="1" applyFill="1" applyBorder="1" applyAlignment="1">
      <alignment horizontal="center" vertical="center" wrapText="1"/>
    </xf>
    <xf numFmtId="0" fontId="4" fillId="14" borderId="9" xfId="0" applyNumberFormat="1" applyFont="1" applyFill="1" applyBorder="1" applyAlignment="1">
      <alignment horizontal="center" vertical="center" wrapText="1"/>
    </xf>
    <xf numFmtId="0" fontId="4" fillId="15" borderId="9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19" fillId="18" borderId="23" xfId="0" applyFont="1" applyFill="1" applyBorder="1" applyAlignment="1">
      <alignment horizontal="left" vertical="center" wrapText="1"/>
    </xf>
    <xf numFmtId="0" fontId="18" fillId="5" borderId="9" xfId="1" applyFont="1" applyFill="1" applyBorder="1" applyAlignment="1">
      <alignment horizontal="left" vertical="center"/>
    </xf>
    <xf numFmtId="0" fontId="18" fillId="5" borderId="23" xfId="0" applyFont="1" applyFill="1" applyBorder="1" applyAlignment="1">
      <alignment horizontal="left" vertical="center" wrapText="1"/>
    </xf>
    <xf numFmtId="1" fontId="1" fillId="13" borderId="11" xfId="0" applyNumberFormat="1" applyFont="1" applyFill="1" applyBorder="1" applyAlignment="1">
      <alignment horizontal="center" vertical="center" textRotation="90" wrapText="1"/>
    </xf>
    <xf numFmtId="1" fontId="1" fillId="13" borderId="49" xfId="0" applyNumberFormat="1" applyFont="1" applyFill="1" applyBorder="1" applyAlignment="1">
      <alignment horizontal="center" vertical="center" textRotation="90" wrapText="1"/>
    </xf>
    <xf numFmtId="1" fontId="1" fillId="13" borderId="48" xfId="0" applyNumberFormat="1" applyFont="1" applyFill="1" applyBorder="1" applyAlignment="1">
      <alignment horizontal="center" vertical="center" textRotation="90" wrapText="1"/>
    </xf>
    <xf numFmtId="1" fontId="48" fillId="13" borderId="50" xfId="0" applyNumberFormat="1" applyFont="1" applyFill="1" applyBorder="1" applyAlignment="1">
      <alignment horizontal="center" vertical="center" textRotation="90" wrapText="1"/>
    </xf>
    <xf numFmtId="1" fontId="49" fillId="17" borderId="51" xfId="0" applyNumberFormat="1" applyFont="1" applyFill="1" applyBorder="1" applyAlignment="1">
      <alignment horizontal="center" wrapText="1"/>
    </xf>
    <xf numFmtId="0" fontId="50" fillId="18" borderId="52" xfId="1" applyFont="1" applyFill="1" applyBorder="1" applyAlignment="1" applyProtection="1">
      <alignment horizontal="center" vertical="center" wrapText="1"/>
    </xf>
    <xf numFmtId="0" fontId="50" fillId="5" borderId="52" xfId="1" applyFont="1" applyFill="1" applyBorder="1" applyAlignment="1" applyProtection="1">
      <alignment horizontal="center" vertical="center" wrapText="1"/>
    </xf>
    <xf numFmtId="0" fontId="51" fillId="0" borderId="0" xfId="0" applyNumberFormat="1" applyFont="1" applyAlignment="1">
      <alignment vertical="top" wrapText="1"/>
    </xf>
    <xf numFmtId="0" fontId="18" fillId="5" borderId="54" xfId="1" applyFont="1" applyFill="1" applyBorder="1" applyAlignment="1" applyProtection="1">
      <alignment horizontal="center" vertical="center" wrapText="1"/>
    </xf>
    <xf numFmtId="0" fontId="18" fillId="5" borderId="42" xfId="1" applyFont="1" applyFill="1" applyBorder="1" applyAlignment="1" applyProtection="1">
      <alignment horizontal="center" vertical="center" wrapText="1"/>
    </xf>
    <xf numFmtId="9" fontId="4" fillId="14" borderId="42" xfId="0" applyNumberFormat="1" applyFont="1" applyFill="1" applyBorder="1" applyAlignment="1">
      <alignment horizontal="center" vertical="center" wrapText="1"/>
    </xf>
    <xf numFmtId="0" fontId="4" fillId="14" borderId="42" xfId="0" applyNumberFormat="1" applyFont="1" applyFill="1" applyBorder="1" applyAlignment="1">
      <alignment horizontal="center" vertical="center" wrapText="1"/>
    </xf>
    <xf numFmtId="0" fontId="4" fillId="15" borderId="42" xfId="0" applyNumberFormat="1" applyFont="1" applyFill="1" applyBorder="1" applyAlignment="1">
      <alignment horizontal="center" vertical="center" wrapText="1"/>
    </xf>
    <xf numFmtId="0" fontId="50" fillId="5" borderId="55" xfId="1" applyFont="1" applyFill="1" applyBorder="1" applyAlignment="1" applyProtection="1">
      <alignment horizontal="center" vertical="center" wrapText="1"/>
    </xf>
    <xf numFmtId="0" fontId="18" fillId="5" borderId="56" xfId="1" applyFont="1" applyFill="1" applyBorder="1" applyAlignment="1" applyProtection="1">
      <alignment horizontal="center" vertical="center" wrapText="1"/>
    </xf>
    <xf numFmtId="0" fontId="4" fillId="15" borderId="42" xfId="0" applyNumberFormat="1" applyFont="1" applyFill="1" applyBorder="1" applyAlignment="1">
      <alignment vertical="top" wrapText="1"/>
    </xf>
    <xf numFmtId="9" fontId="4" fillId="14" borderId="42" xfId="0" applyNumberFormat="1" applyFont="1" applyFill="1" applyBorder="1" applyAlignment="1">
      <alignment vertical="top" wrapText="1"/>
    </xf>
    <xf numFmtId="0" fontId="4" fillId="14" borderId="42" xfId="0" applyNumberFormat="1" applyFont="1" applyFill="1" applyBorder="1" applyAlignment="1">
      <alignment vertical="top" wrapText="1"/>
    </xf>
    <xf numFmtId="0" fontId="18" fillId="5" borderId="42" xfId="1" applyFont="1" applyFill="1" applyBorder="1" applyAlignment="1">
      <alignment horizontal="right" vertical="center"/>
    </xf>
    <xf numFmtId="0" fontId="4" fillId="14" borderId="59" xfId="0" applyNumberFormat="1" applyFont="1" applyFill="1" applyBorder="1" applyAlignment="1">
      <alignment horizontal="center" vertical="center" wrapText="1"/>
    </xf>
    <xf numFmtId="0" fontId="4" fillId="15" borderId="59" xfId="0" applyNumberFormat="1" applyFont="1" applyFill="1" applyBorder="1" applyAlignment="1">
      <alignment vertical="top" wrapText="1"/>
    </xf>
    <xf numFmtId="9" fontId="4" fillId="14" borderId="59" xfId="0" applyNumberFormat="1" applyFont="1" applyFill="1" applyBorder="1" applyAlignment="1">
      <alignment vertical="top" wrapText="1"/>
    </xf>
    <xf numFmtId="0" fontId="4" fillId="14" borderId="59" xfId="0" applyNumberFormat="1" applyFont="1" applyFill="1" applyBorder="1" applyAlignment="1">
      <alignment vertical="top" wrapText="1"/>
    </xf>
    <xf numFmtId="9" fontId="4" fillId="18" borderId="63" xfId="0" applyNumberFormat="1" applyFont="1" applyFill="1" applyBorder="1" applyAlignment="1">
      <alignment horizontal="center" vertical="center" wrapText="1"/>
    </xf>
    <xf numFmtId="0" fontId="4" fillId="18" borderId="63" xfId="0" applyNumberFormat="1" applyFont="1" applyFill="1" applyBorder="1" applyAlignment="1">
      <alignment horizontal="center" vertical="center" wrapText="1"/>
    </xf>
    <xf numFmtId="0" fontId="4" fillId="18" borderId="63" xfId="0" applyNumberFormat="1" applyFont="1" applyFill="1" applyBorder="1" applyAlignment="1">
      <alignment vertical="top" wrapText="1"/>
    </xf>
    <xf numFmtId="9" fontId="4" fillId="18" borderId="63" xfId="0" applyNumberFormat="1" applyFont="1" applyFill="1" applyBorder="1" applyAlignment="1">
      <alignment vertical="top" wrapText="1"/>
    </xf>
    <xf numFmtId="0" fontId="0" fillId="18" borderId="42" xfId="0" applyFont="1" applyFill="1" applyBorder="1" applyAlignment="1">
      <alignment horizontal="center" vertical="center"/>
    </xf>
    <xf numFmtId="0" fontId="18" fillId="18" borderId="42" xfId="0" applyFont="1" applyFill="1" applyBorder="1" applyAlignment="1">
      <alignment horizontal="left" vertical="center" wrapText="1"/>
    </xf>
    <xf numFmtId="49" fontId="18" fillId="18" borderId="42" xfId="1" applyNumberFormat="1" applyFont="1" applyFill="1" applyBorder="1" applyAlignment="1" applyProtection="1">
      <alignment horizontal="center" vertical="center" wrapText="1"/>
    </xf>
    <xf numFmtId="0" fontId="27" fillId="18" borderId="23" xfId="0" applyFont="1" applyFill="1" applyBorder="1" applyAlignment="1">
      <alignment horizontal="left" vertical="center"/>
    </xf>
    <xf numFmtId="0" fontId="50" fillId="18" borderId="64" xfId="1" applyFont="1" applyFill="1" applyBorder="1" applyAlignment="1" applyProtection="1">
      <alignment horizontal="center" vertical="center" wrapText="1"/>
    </xf>
    <xf numFmtId="49" fontId="19" fillId="18" borderId="23" xfId="1" applyNumberFormat="1" applyFont="1" applyFill="1" applyBorder="1" applyAlignment="1" applyProtection="1">
      <alignment horizontal="center" vertical="center" wrapText="1"/>
    </xf>
    <xf numFmtId="49" fontId="19" fillId="18" borderId="46" xfId="1" applyNumberFormat="1" applyFont="1" applyFill="1" applyBorder="1" applyAlignment="1" applyProtection="1">
      <alignment horizontal="center" vertical="center" wrapText="1"/>
    </xf>
    <xf numFmtId="9" fontId="4" fillId="15" borderId="9" xfId="0" applyNumberFormat="1" applyFont="1" applyFill="1" applyBorder="1" applyAlignment="1">
      <alignment horizontal="center" vertical="center" wrapText="1"/>
    </xf>
    <xf numFmtId="9" fontId="4" fillId="18" borderId="9" xfId="0" applyNumberFormat="1" applyFont="1" applyFill="1" applyBorder="1" applyAlignment="1">
      <alignment horizontal="center" vertical="center" wrapText="1"/>
    </xf>
    <xf numFmtId="0" fontId="4" fillId="18" borderId="9" xfId="0" applyNumberFormat="1" applyFont="1" applyFill="1" applyBorder="1" applyAlignment="1">
      <alignment horizontal="center" vertical="center" wrapText="1"/>
    </xf>
    <xf numFmtId="0" fontId="4" fillId="18" borderId="9" xfId="0" applyNumberFormat="1" applyFont="1" applyFill="1" applyBorder="1" applyAlignment="1">
      <alignment vertical="top" wrapText="1"/>
    </xf>
    <xf numFmtId="9" fontId="4" fillId="18" borderId="9" xfId="0" applyNumberFormat="1" applyFont="1" applyFill="1" applyBorder="1" applyAlignment="1">
      <alignment vertical="top" wrapText="1"/>
    </xf>
    <xf numFmtId="1" fontId="17" fillId="17" borderId="29" xfId="0" applyNumberFormat="1" applyFont="1" applyFill="1" applyBorder="1" applyAlignment="1">
      <alignment horizontal="left" vertical="center" wrapText="1"/>
    </xf>
    <xf numFmtId="0" fontId="52" fillId="0" borderId="68" xfId="0" applyFont="1" applyBorder="1" applyAlignment="1">
      <alignment horizontal="left" vertical="center"/>
    </xf>
    <xf numFmtId="0" fontId="53" fillId="0" borderId="0" xfId="0" applyNumberFormat="1" applyFont="1" applyAlignment="1">
      <alignment horizontal="left" vertical="center" wrapText="1"/>
    </xf>
    <xf numFmtId="0" fontId="52" fillId="0" borderId="68" xfId="0" applyFont="1" applyBorder="1" applyAlignment="1">
      <alignment horizontal="left" vertical="center" wrapText="1"/>
    </xf>
    <xf numFmtId="0" fontId="17" fillId="5" borderId="68" xfId="0" applyNumberFormat="1" applyFont="1" applyFill="1" applyBorder="1" applyAlignment="1">
      <alignment horizontal="left" vertical="center" wrapText="1"/>
    </xf>
    <xf numFmtId="0" fontId="17" fillId="5" borderId="68" xfId="0" applyFont="1" applyFill="1" applyBorder="1" applyAlignment="1">
      <alignment horizontal="left" vertical="center" wrapText="1"/>
    </xf>
    <xf numFmtId="0" fontId="18" fillId="18" borderId="46" xfId="1" applyFont="1" applyFill="1" applyBorder="1" applyAlignment="1" applyProtection="1">
      <alignment horizontal="center" vertical="center" wrapText="1"/>
    </xf>
    <xf numFmtId="0" fontId="18" fillId="18" borderId="24" xfId="1" applyFont="1" applyFill="1" applyBorder="1" applyAlignment="1" applyProtection="1">
      <alignment horizontal="center" vertical="center" wrapText="1"/>
    </xf>
    <xf numFmtId="0" fontId="54" fillId="18" borderId="23" xfId="0" applyFont="1" applyFill="1" applyBorder="1" applyAlignment="1">
      <alignment horizontal="left" vertical="center" wrapText="1"/>
    </xf>
    <xf numFmtId="0" fontId="54" fillId="18" borderId="68" xfId="0" applyFont="1" applyFill="1" applyBorder="1" applyAlignment="1">
      <alignment horizontal="left" vertical="center" wrapText="1"/>
    </xf>
    <xf numFmtId="0" fontId="55" fillId="18" borderId="68" xfId="0" applyFont="1" applyFill="1" applyBorder="1" applyAlignment="1">
      <alignment horizontal="left" vertical="center" wrapText="1"/>
    </xf>
    <xf numFmtId="0" fontId="19" fillId="18" borderId="9" xfId="0" applyFont="1" applyFill="1" applyBorder="1" applyAlignment="1">
      <alignment horizontal="center" vertical="center" wrapText="1"/>
    </xf>
    <xf numFmtId="0" fontId="50" fillId="18" borderId="69" xfId="0" applyFont="1" applyFill="1" applyBorder="1" applyAlignment="1">
      <alignment horizontal="center" vertical="center" wrapText="1"/>
    </xf>
    <xf numFmtId="0" fontId="50" fillId="18" borderId="9" xfId="0" applyFont="1" applyFill="1" applyBorder="1" applyAlignment="1">
      <alignment horizontal="center" vertical="center" wrapText="1"/>
    </xf>
    <xf numFmtId="1" fontId="6" fillId="17" borderId="29" xfId="0" applyNumberFormat="1" applyFont="1" applyFill="1" applyBorder="1" applyAlignment="1">
      <alignment horizontal="center" vertical="center" wrapText="1"/>
    </xf>
    <xf numFmtId="0" fontId="50" fillId="5" borderId="67" xfId="0" applyNumberFormat="1" applyFont="1" applyFill="1" applyBorder="1" applyAlignment="1">
      <alignment horizontal="center" vertical="center" wrapText="1"/>
    </xf>
    <xf numFmtId="0" fontId="50" fillId="18" borderId="68" xfId="0" applyNumberFormat="1" applyFont="1" applyFill="1" applyBorder="1" applyAlignment="1">
      <alignment horizontal="center" vertical="center" wrapText="1"/>
    </xf>
    <xf numFmtId="1" fontId="49" fillId="17" borderId="2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/>
    </xf>
    <xf numFmtId="0" fontId="7" fillId="3" borderId="68" xfId="0" applyNumberFormat="1" applyFont="1" applyFill="1" applyBorder="1" applyAlignment="1">
      <alignment horizontal="center" vertical="center" wrapText="1"/>
    </xf>
    <xf numFmtId="0" fontId="50" fillId="18" borderId="0" xfId="0" applyNumberFormat="1" applyFont="1" applyFill="1" applyBorder="1" applyAlignment="1">
      <alignment horizontal="center" vertical="center" wrapText="1"/>
    </xf>
    <xf numFmtId="49" fontId="18" fillId="18" borderId="0" xfId="1" applyNumberFormat="1" applyFont="1" applyFill="1" applyBorder="1" applyAlignment="1" applyProtection="1">
      <alignment horizontal="center" vertical="center" wrapText="1"/>
    </xf>
    <xf numFmtId="0" fontId="18" fillId="18" borderId="45" xfId="1" applyFont="1" applyFill="1" applyBorder="1" applyAlignment="1" applyProtection="1">
      <alignment horizontal="center" vertical="center" wrapText="1"/>
    </xf>
    <xf numFmtId="0" fontId="50" fillId="18" borderId="0" xfId="1" applyFont="1" applyFill="1" applyBorder="1" applyAlignment="1" applyProtection="1">
      <alignment horizontal="center" vertical="center" wrapText="1"/>
    </xf>
    <xf numFmtId="0" fontId="18" fillId="18" borderId="0" xfId="1" applyFont="1" applyFill="1" applyBorder="1" applyAlignment="1" applyProtection="1">
      <alignment horizontal="center" vertical="center" wrapText="1"/>
    </xf>
    <xf numFmtId="9" fontId="4" fillId="18" borderId="0" xfId="0" applyNumberFormat="1" applyFont="1" applyFill="1" applyBorder="1" applyAlignment="1">
      <alignment horizontal="center" vertical="center" wrapText="1"/>
    </xf>
    <xf numFmtId="0" fontId="4" fillId="18" borderId="0" xfId="0" applyNumberFormat="1" applyFont="1" applyFill="1" applyBorder="1" applyAlignment="1">
      <alignment horizontal="center" vertical="center" wrapText="1"/>
    </xf>
    <xf numFmtId="0" fontId="4" fillId="18" borderId="0" xfId="0" applyNumberFormat="1" applyFont="1" applyFill="1" applyBorder="1" applyAlignment="1">
      <alignment vertical="top" wrapText="1"/>
    </xf>
    <xf numFmtId="9" fontId="4" fillId="18" borderId="0" xfId="0" applyNumberFormat="1" applyFont="1" applyFill="1" applyBorder="1" applyAlignment="1">
      <alignment vertical="top" wrapText="1"/>
    </xf>
    <xf numFmtId="0" fontId="27" fillId="3" borderId="23" xfId="0" applyFont="1" applyFill="1" applyBorder="1" applyAlignment="1">
      <alignment horizontal="left" vertical="center"/>
    </xf>
    <xf numFmtId="0" fontId="19" fillId="3" borderId="23" xfId="0" applyFont="1" applyFill="1" applyBorder="1" applyAlignment="1">
      <alignment horizontal="left" vertical="center" wrapText="1"/>
    </xf>
    <xf numFmtId="0" fontId="55" fillId="3" borderId="68" xfId="0" applyFont="1" applyFill="1" applyBorder="1" applyAlignment="1">
      <alignment horizontal="left" vertical="center" wrapText="1"/>
    </xf>
    <xf numFmtId="0" fontId="52" fillId="3" borderId="71" xfId="0" applyFont="1" applyFill="1" applyBorder="1" applyAlignment="1">
      <alignment vertical="center" wrapText="1"/>
    </xf>
    <xf numFmtId="49" fontId="19" fillId="3" borderId="23" xfId="1" applyNumberFormat="1" applyFont="1" applyFill="1" applyBorder="1" applyAlignment="1" applyProtection="1">
      <alignment horizontal="center" vertical="center" wrapText="1"/>
    </xf>
    <xf numFmtId="49" fontId="19" fillId="3" borderId="46" xfId="1" applyNumberFormat="1" applyFont="1" applyFill="1" applyBorder="1" applyAlignment="1" applyProtection="1">
      <alignment horizontal="center" vertical="center" wrapText="1"/>
    </xf>
    <xf numFmtId="0" fontId="18" fillId="3" borderId="46" xfId="1" applyFont="1" applyFill="1" applyBorder="1" applyAlignment="1" applyProtection="1">
      <alignment horizontal="center" vertical="center" wrapText="1"/>
    </xf>
    <xf numFmtId="0" fontId="50" fillId="3" borderId="52" xfId="1" applyFont="1" applyFill="1" applyBorder="1" applyAlignment="1" applyProtection="1">
      <alignment horizontal="center" vertical="center" wrapText="1"/>
    </xf>
    <xf numFmtId="0" fontId="18" fillId="3" borderId="24" xfId="1" applyFont="1" applyFill="1" applyBorder="1" applyAlignment="1" applyProtection="1">
      <alignment horizontal="center" vertical="center" wrapText="1"/>
    </xf>
    <xf numFmtId="0" fontId="50" fillId="3" borderId="67" xfId="0" applyNumberFormat="1" applyFont="1" applyFill="1" applyBorder="1" applyAlignment="1">
      <alignment horizontal="center" vertical="center" wrapText="1"/>
    </xf>
    <xf numFmtId="0" fontId="50" fillId="3" borderId="58" xfId="1" applyFont="1" applyFill="1" applyBorder="1" applyAlignment="1" applyProtection="1">
      <alignment horizontal="center" vertical="center" wrapText="1"/>
    </xf>
    <xf numFmtId="0" fontId="0" fillId="5" borderId="42" xfId="0" applyFont="1" applyFill="1" applyBorder="1" applyAlignment="1">
      <alignment horizontal="center" vertical="center"/>
    </xf>
    <xf numFmtId="0" fontId="18" fillId="18" borderId="72" xfId="0" applyFont="1" applyFill="1" applyBorder="1" applyAlignment="1">
      <alignment horizontal="left" vertical="center" wrapText="1"/>
    </xf>
    <xf numFmtId="0" fontId="55" fillId="18" borderId="72" xfId="0" applyFont="1" applyFill="1" applyBorder="1" applyAlignment="1">
      <alignment horizontal="left" vertical="center" wrapText="1"/>
    </xf>
    <xf numFmtId="0" fontId="27" fillId="3" borderId="72" xfId="0" applyFont="1" applyFill="1" applyBorder="1" applyAlignment="1">
      <alignment horizontal="left" vertical="center"/>
    </xf>
    <xf numFmtId="0" fontId="18" fillId="3" borderId="73" xfId="1" applyFont="1" applyFill="1" applyBorder="1" applyAlignment="1" applyProtection="1">
      <alignment horizontal="center" vertical="center" wrapText="1"/>
    </xf>
    <xf numFmtId="0" fontId="50" fillId="3" borderId="74" xfId="1" applyFont="1" applyFill="1" applyBorder="1" applyAlignment="1" applyProtection="1">
      <alignment horizontal="center" vertical="center" wrapText="1"/>
    </xf>
    <xf numFmtId="0" fontId="18" fillId="3" borderId="75" xfId="1" applyFont="1" applyFill="1" applyBorder="1" applyAlignment="1" applyProtection="1">
      <alignment horizontal="center" vertical="center" wrapText="1"/>
    </xf>
    <xf numFmtId="0" fontId="18" fillId="18" borderId="72" xfId="1" applyFont="1" applyFill="1" applyBorder="1" applyAlignment="1" applyProtection="1">
      <alignment horizontal="center" vertical="center" wrapText="1"/>
    </xf>
    <xf numFmtId="0" fontId="54" fillId="3" borderId="68" xfId="0" applyNumberFormat="1" applyFont="1" applyFill="1" applyBorder="1" applyAlignment="1">
      <alignment horizontal="right" vertical="center" wrapText="1"/>
    </xf>
    <xf numFmtId="0" fontId="17" fillId="3" borderId="68" xfId="0" applyNumberFormat="1" applyFont="1" applyFill="1" applyBorder="1" applyAlignment="1">
      <alignment horizontal="right" vertical="center" wrapText="1"/>
    </xf>
    <xf numFmtId="49" fontId="18" fillId="3" borderId="72" xfId="1" applyNumberFormat="1" applyFont="1" applyFill="1" applyBorder="1" applyAlignment="1" applyProtection="1">
      <alignment horizontal="center" vertical="center" wrapText="1"/>
    </xf>
    <xf numFmtId="49" fontId="18" fillId="3" borderId="73" xfId="1" applyNumberFormat="1" applyFont="1" applyFill="1" applyBorder="1" applyAlignment="1" applyProtection="1">
      <alignment horizontal="center" vertical="center" wrapText="1"/>
    </xf>
    <xf numFmtId="49" fontId="50" fillId="5" borderId="42" xfId="1" applyNumberFormat="1" applyFont="1" applyFill="1" applyBorder="1" applyAlignment="1" applyProtection="1">
      <alignment horizontal="center" vertical="center" wrapText="1"/>
    </xf>
    <xf numFmtId="0" fontId="17" fillId="5" borderId="68" xfId="0" applyFont="1" applyFill="1" applyBorder="1" applyAlignment="1">
      <alignment horizontal="left" vertical="center"/>
    </xf>
    <xf numFmtId="1" fontId="6" fillId="17" borderId="78" xfId="0" applyNumberFormat="1" applyFont="1" applyFill="1" applyBorder="1" applyAlignment="1">
      <alignment horizontal="center" wrapText="1"/>
    </xf>
    <xf numFmtId="1" fontId="57" fillId="13" borderId="45" xfId="0" applyNumberFormat="1" applyFont="1" applyFill="1" applyBorder="1" applyAlignment="1">
      <alignment horizontal="center" vertical="center" textRotation="90" wrapText="1"/>
    </xf>
    <xf numFmtId="1" fontId="57" fillId="13" borderId="0" xfId="0" applyNumberFormat="1" applyFont="1" applyFill="1" applyBorder="1" applyAlignment="1">
      <alignment horizontal="center" vertical="center" textRotation="90" wrapText="1"/>
    </xf>
    <xf numFmtId="1" fontId="58" fillId="17" borderId="68" xfId="0" applyNumberFormat="1" applyFont="1" applyFill="1" applyBorder="1" applyAlignment="1">
      <alignment horizontal="center" wrapText="1"/>
    </xf>
    <xf numFmtId="0" fontId="58" fillId="18" borderId="6" xfId="1" applyFont="1" applyFill="1" applyBorder="1" applyAlignment="1" applyProtection="1">
      <alignment horizontal="center" vertical="center" wrapText="1"/>
    </xf>
    <xf numFmtId="0" fontId="58" fillId="5" borderId="68" xfId="1" applyFont="1" applyFill="1" applyBorder="1" applyAlignment="1" applyProtection="1">
      <alignment horizontal="center" vertical="center" wrapText="1"/>
    </xf>
    <xf numFmtId="0" fontId="58" fillId="18" borderId="65" xfId="1" applyFont="1" applyFill="1" applyBorder="1" applyAlignment="1" applyProtection="1">
      <alignment horizontal="center" vertical="center" wrapText="1"/>
    </xf>
    <xf numFmtId="0" fontId="58" fillId="18" borderId="68" xfId="1" applyFont="1" applyFill="1" applyBorder="1" applyAlignment="1" applyProtection="1">
      <alignment horizontal="center" vertical="center" wrapText="1"/>
    </xf>
    <xf numFmtId="0" fontId="58" fillId="18" borderId="77" xfId="1" applyFont="1" applyFill="1" applyBorder="1" applyAlignment="1" applyProtection="1">
      <alignment horizontal="center" vertical="center" wrapText="1"/>
    </xf>
    <xf numFmtId="0" fontId="58" fillId="18" borderId="63" xfId="1" applyFont="1" applyFill="1" applyBorder="1" applyAlignment="1" applyProtection="1">
      <alignment horizontal="center" vertical="center" wrapText="1"/>
    </xf>
    <xf numFmtId="0" fontId="58" fillId="18" borderId="0" xfId="1" applyFont="1" applyFill="1" applyBorder="1" applyAlignment="1" applyProtection="1">
      <alignment horizontal="center" vertical="center" wrapText="1"/>
    </xf>
    <xf numFmtId="0" fontId="59" fillId="0" borderId="0" xfId="0" applyNumberFormat="1" applyFont="1" applyAlignment="1">
      <alignment vertical="top" wrapText="1"/>
    </xf>
    <xf numFmtId="0" fontId="18" fillId="0" borderId="46" xfId="1" applyFont="1" applyFill="1" applyBorder="1" applyAlignment="1" applyProtection="1">
      <alignment horizontal="center" vertical="center" wrapText="1"/>
    </xf>
    <xf numFmtId="0" fontId="18" fillId="0" borderId="53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61" fillId="9" borderId="0" xfId="0" applyNumberFormat="1" applyFont="1" applyFill="1" applyAlignment="1">
      <alignment vertical="top" wrapText="1"/>
    </xf>
    <xf numFmtId="0" fontId="60" fillId="9" borderId="0" xfId="0" applyFont="1" applyFill="1" applyAlignment="1">
      <alignment vertical="top" wrapText="1"/>
    </xf>
    <xf numFmtId="0" fontId="27" fillId="0" borderId="0" xfId="0" applyFont="1" applyAlignment="1">
      <alignment horizontal="center" vertical="center"/>
    </xf>
    <xf numFmtId="0" fontId="18" fillId="5" borderId="46" xfId="1" applyFont="1" applyFill="1" applyBorder="1" applyAlignment="1" applyProtection="1">
      <alignment horizontal="center" vertical="center" wrapText="1"/>
    </xf>
    <xf numFmtId="0" fontId="18" fillId="5" borderId="24" xfId="1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wrapText="1"/>
    </xf>
    <xf numFmtId="0" fontId="40" fillId="0" borderId="68" xfId="0" applyFont="1" applyFill="1" applyBorder="1" applyAlignment="1">
      <alignment horizontal="left" vertical="center" wrapText="1"/>
    </xf>
    <xf numFmtId="0" fontId="58" fillId="0" borderId="67" xfId="0" applyNumberFormat="1" applyFont="1" applyFill="1" applyBorder="1" applyAlignment="1">
      <alignment horizontal="center" vertical="center" wrapText="1"/>
    </xf>
    <xf numFmtId="49" fontId="23" fillId="0" borderId="23" xfId="1" applyNumberFormat="1" applyFont="1" applyFill="1" applyBorder="1" applyAlignment="1" applyProtection="1">
      <alignment horizontal="center" wrapText="1"/>
    </xf>
    <xf numFmtId="49" fontId="23" fillId="0" borderId="46" xfId="1" applyNumberFormat="1" applyFont="1" applyFill="1" applyBorder="1" applyAlignment="1" applyProtection="1">
      <alignment horizontal="center" wrapText="1"/>
    </xf>
    <xf numFmtId="0" fontId="23" fillId="0" borderId="46" xfId="1" applyFont="1" applyFill="1" applyBorder="1" applyAlignment="1" applyProtection="1">
      <alignment horizontal="center" vertical="center" wrapText="1"/>
    </xf>
    <xf numFmtId="0" fontId="58" fillId="0" borderId="52" xfId="1" applyFont="1" applyFill="1" applyBorder="1" applyAlignment="1" applyProtection="1">
      <alignment horizontal="center" vertical="center" wrapText="1"/>
    </xf>
    <xf numFmtId="0" fontId="23" fillId="0" borderId="24" xfId="1" applyFont="1" applyFill="1" applyBorder="1" applyAlignment="1" applyProtection="1">
      <alignment horizontal="center" vertical="center" wrapText="1"/>
    </xf>
    <xf numFmtId="0" fontId="23" fillId="0" borderId="53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58" fillId="0" borderId="68" xfId="1" applyFont="1" applyFill="1" applyBorder="1" applyAlignment="1" applyProtection="1">
      <alignment horizontal="center" vertical="center" wrapText="1"/>
    </xf>
    <xf numFmtId="0" fontId="19" fillId="18" borderId="46" xfId="1" applyFont="1" applyFill="1" applyBorder="1" applyAlignment="1" applyProtection="1">
      <alignment horizontal="center" vertical="center" wrapText="1"/>
    </xf>
    <xf numFmtId="0" fontId="27" fillId="0" borderId="72" xfId="0" applyFont="1" applyFill="1" applyBorder="1" applyAlignment="1">
      <alignment horizontal="left" vertical="center"/>
    </xf>
    <xf numFmtId="0" fontId="54" fillId="0" borderId="68" xfId="0" applyNumberFormat="1" applyFont="1" applyFill="1" applyBorder="1" applyAlignment="1">
      <alignment horizontal="right" vertical="center" wrapText="1"/>
    </xf>
    <xf numFmtId="0" fontId="55" fillId="0" borderId="72" xfId="0" applyFont="1" applyFill="1" applyBorder="1" applyAlignment="1">
      <alignment horizontal="left" vertical="center" wrapText="1"/>
    </xf>
    <xf numFmtId="0" fontId="52" fillId="0" borderId="72" xfId="0" applyFont="1" applyFill="1" applyBorder="1" applyAlignment="1">
      <alignment vertical="center" wrapText="1"/>
    </xf>
    <xf numFmtId="49" fontId="19" fillId="0" borderId="72" xfId="1" applyNumberFormat="1" applyFont="1" applyFill="1" applyBorder="1" applyAlignment="1" applyProtection="1">
      <alignment horizontal="center" vertical="center" wrapText="1"/>
    </xf>
    <xf numFmtId="49" fontId="19" fillId="0" borderId="73" xfId="1" applyNumberFormat="1" applyFont="1" applyFill="1" applyBorder="1" applyAlignment="1" applyProtection="1">
      <alignment horizontal="center" vertical="center" wrapText="1"/>
    </xf>
    <xf numFmtId="0" fontId="18" fillId="0" borderId="73" xfId="1" applyFont="1" applyFill="1" applyBorder="1" applyAlignment="1" applyProtection="1">
      <alignment horizontal="center" vertical="center" wrapText="1"/>
    </xf>
    <xf numFmtId="0" fontId="50" fillId="0" borderId="58" xfId="1" applyFont="1" applyFill="1" applyBorder="1" applyAlignment="1" applyProtection="1">
      <alignment horizontal="center" vertical="center" wrapText="1"/>
    </xf>
    <xf numFmtId="0" fontId="18" fillId="0" borderId="75" xfId="1" applyFont="1" applyFill="1" applyBorder="1" applyAlignment="1" applyProtection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left" vertical="center"/>
    </xf>
    <xf numFmtId="0" fontId="17" fillId="0" borderId="68" xfId="0" applyFont="1" applyFill="1" applyBorder="1" applyAlignment="1">
      <alignment horizontal="left" vertical="center" wrapText="1"/>
    </xf>
    <xf numFmtId="0" fontId="50" fillId="0" borderId="49" xfId="0" applyNumberFormat="1" applyFont="1" applyFill="1" applyBorder="1" applyAlignment="1">
      <alignment horizontal="center" vertical="center" wrapText="1"/>
    </xf>
    <xf numFmtId="49" fontId="50" fillId="0" borderId="42" xfId="1" applyNumberFormat="1" applyFont="1" applyFill="1" applyBorder="1" applyAlignment="1" applyProtection="1">
      <alignment horizontal="center" wrapText="1"/>
    </xf>
    <xf numFmtId="49" fontId="18" fillId="0" borderId="46" xfId="1" applyNumberFormat="1" applyFont="1" applyFill="1" applyBorder="1" applyAlignment="1" applyProtection="1">
      <alignment horizontal="center" wrapText="1"/>
    </xf>
    <xf numFmtId="0" fontId="18" fillId="0" borderId="24" xfId="1" applyFont="1" applyFill="1" applyBorder="1" applyAlignment="1" applyProtection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0" fontId="50" fillId="0" borderId="70" xfId="0" applyNumberFormat="1" applyFont="1" applyFill="1" applyBorder="1" applyAlignment="1">
      <alignment horizontal="center" vertical="center" wrapText="1"/>
    </xf>
    <xf numFmtId="49" fontId="50" fillId="0" borderId="59" xfId="1" applyNumberFormat="1" applyFont="1" applyFill="1" applyBorder="1" applyAlignment="1" applyProtection="1">
      <alignment horizontal="center" wrapText="1"/>
    </xf>
    <xf numFmtId="49" fontId="18" fillId="0" borderId="60" xfId="1" applyNumberFormat="1" applyFont="1" applyFill="1" applyBorder="1" applyAlignment="1" applyProtection="1">
      <alignment horizontal="center" wrapText="1"/>
    </xf>
    <xf numFmtId="0" fontId="18" fillId="0" borderId="60" xfId="1" applyFont="1" applyFill="1" applyBorder="1" applyAlignment="1" applyProtection="1">
      <alignment horizontal="center" vertical="center" wrapText="1"/>
    </xf>
    <xf numFmtId="0" fontId="50" fillId="0" borderId="61" xfId="1" applyFont="1" applyFill="1" applyBorder="1" applyAlignment="1" applyProtection="1">
      <alignment horizontal="center" vertical="center" wrapText="1"/>
    </xf>
    <xf numFmtId="0" fontId="18" fillId="0" borderId="62" xfId="1" applyFont="1" applyFill="1" applyBorder="1" applyAlignment="1" applyProtection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50" fillId="0" borderId="68" xfId="0" applyNumberFormat="1" applyFont="1" applyFill="1" applyBorder="1" applyAlignment="1">
      <alignment horizontal="center" vertical="center" wrapText="1"/>
    </xf>
    <xf numFmtId="49" fontId="18" fillId="0" borderId="42" xfId="1" applyNumberFormat="1" applyFont="1" applyFill="1" applyBorder="1" applyAlignment="1" applyProtection="1">
      <alignment horizontal="center" vertical="center" wrapText="1"/>
    </xf>
    <xf numFmtId="0" fontId="50" fillId="0" borderId="64" xfId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49" fontId="18" fillId="0" borderId="0" xfId="1" applyNumberFormat="1" applyFont="1" applyFill="1" applyBorder="1" applyAlignment="1" applyProtection="1">
      <alignment horizontal="center" vertical="center" wrapText="1"/>
    </xf>
    <xf numFmtId="0" fontId="18" fillId="0" borderId="45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42" xfId="1" applyFont="1" applyFill="1" applyBorder="1" applyAlignment="1" applyProtection="1">
      <alignment horizontal="center" vertical="center" wrapText="1"/>
    </xf>
    <xf numFmtId="0" fontId="23" fillId="0" borderId="72" xfId="1" applyFont="1" applyFill="1" applyBorder="1" applyAlignment="1" applyProtection="1">
      <alignment horizontal="center" vertical="center" wrapText="1"/>
    </xf>
    <xf numFmtId="0" fontId="23" fillId="0" borderId="42" xfId="1" applyFont="1" applyFill="1" applyBorder="1" applyAlignment="1" applyProtection="1">
      <alignment horizontal="center" vertical="center" wrapText="1"/>
    </xf>
    <xf numFmtId="0" fontId="23" fillId="0" borderId="59" xfId="1" applyFont="1" applyFill="1" applyBorder="1" applyAlignment="1" applyProtection="1">
      <alignment horizontal="center" vertical="center" wrapText="1"/>
    </xf>
    <xf numFmtId="0" fontId="58" fillId="0" borderId="76" xfId="1" applyFont="1" applyFill="1" applyBorder="1" applyAlignment="1" applyProtection="1">
      <alignment horizontal="center" vertical="center" wrapText="1"/>
    </xf>
    <xf numFmtId="0" fontId="58" fillId="0" borderId="77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9" fontId="62" fillId="0" borderId="72" xfId="0" applyNumberFormat="1" applyFont="1" applyFill="1" applyBorder="1" applyAlignment="1">
      <alignment horizontal="center" vertical="center" wrapText="1"/>
    </xf>
    <xf numFmtId="0" fontId="62" fillId="0" borderId="72" xfId="0" applyNumberFormat="1" applyFont="1" applyFill="1" applyBorder="1" applyAlignment="1">
      <alignment horizontal="center" vertical="center" wrapText="1"/>
    </xf>
    <xf numFmtId="0" fontId="62" fillId="0" borderId="72" xfId="0" applyNumberFormat="1" applyFont="1" applyFill="1" applyBorder="1" applyAlignment="1">
      <alignment vertical="top" wrapText="1"/>
    </xf>
    <xf numFmtId="9" fontId="62" fillId="0" borderId="72" xfId="0" applyNumberFormat="1" applyFont="1" applyFill="1" applyBorder="1" applyAlignment="1">
      <alignment vertical="top" wrapText="1"/>
    </xf>
    <xf numFmtId="0" fontId="62" fillId="0" borderId="0" xfId="0" applyNumberFormat="1" applyFont="1" applyFill="1" applyAlignment="1">
      <alignment vertical="top" wrapText="1"/>
    </xf>
    <xf numFmtId="9" fontId="62" fillId="0" borderId="63" xfId="0" applyNumberFormat="1" applyFont="1" applyFill="1" applyBorder="1" applyAlignment="1">
      <alignment horizontal="center" vertical="center" wrapText="1"/>
    </xf>
    <xf numFmtId="0" fontId="62" fillId="0" borderId="63" xfId="0" applyNumberFormat="1" applyFont="1" applyFill="1" applyBorder="1" applyAlignment="1">
      <alignment horizontal="center" vertical="center" wrapText="1"/>
    </xf>
    <xf numFmtId="0" fontId="62" fillId="0" borderId="63" xfId="0" applyNumberFormat="1" applyFont="1" applyFill="1" applyBorder="1" applyAlignment="1">
      <alignment vertical="top" wrapText="1"/>
    </xf>
    <xf numFmtId="9" fontId="62" fillId="0" borderId="63" xfId="0" applyNumberFormat="1" applyFont="1" applyFill="1" applyBorder="1" applyAlignment="1">
      <alignment vertical="top" wrapText="1"/>
    </xf>
    <xf numFmtId="9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top" wrapText="1"/>
    </xf>
    <xf numFmtId="9" fontId="62" fillId="0" borderId="0" xfId="0" applyNumberFormat="1" applyFont="1" applyFill="1" applyBorder="1" applyAlignment="1">
      <alignment vertical="top" wrapText="1"/>
    </xf>
    <xf numFmtId="0" fontId="18" fillId="0" borderId="73" xfId="1" applyFont="1" applyFill="1" applyBorder="1" applyAlignment="1" applyProtection="1">
      <alignment horizontal="center" vertical="center" wrapText="1"/>
    </xf>
    <xf numFmtId="0" fontId="18" fillId="0" borderId="75" xfId="1" applyFont="1" applyFill="1" applyBorder="1" applyAlignment="1" applyProtection="1">
      <alignment horizontal="center" vertical="center" wrapText="1"/>
    </xf>
    <xf numFmtId="1" fontId="6" fillId="18" borderId="30" xfId="0" applyNumberFormat="1" applyFont="1" applyFill="1" applyBorder="1" applyAlignment="1">
      <alignment horizontal="center" wrapText="1"/>
    </xf>
    <xf numFmtId="1" fontId="6" fillId="18" borderId="31" xfId="0" applyNumberFormat="1" applyFont="1" applyFill="1" applyBorder="1" applyAlignment="1">
      <alignment horizontal="center" wrapText="1"/>
    </xf>
    <xf numFmtId="0" fontId="18" fillId="0" borderId="46" xfId="1" applyFont="1" applyFill="1" applyBorder="1" applyAlignment="1" applyProtection="1">
      <alignment horizontal="center" vertical="center" wrapText="1"/>
    </xf>
    <xf numFmtId="0" fontId="18" fillId="0" borderId="24" xfId="1" applyFont="1" applyFill="1" applyBorder="1" applyAlignment="1" applyProtection="1">
      <alignment horizontal="center" vertical="center" wrapText="1"/>
    </xf>
    <xf numFmtId="1" fontId="6" fillId="18" borderId="65" xfId="0" applyNumberFormat="1" applyFont="1" applyFill="1" applyBorder="1" applyAlignment="1">
      <alignment horizontal="center" wrapText="1"/>
    </xf>
    <xf numFmtId="1" fontId="6" fillId="18" borderId="66" xfId="0" applyNumberFormat="1" applyFont="1" applyFill="1" applyBorder="1" applyAlignment="1">
      <alignment horizontal="center" wrapText="1"/>
    </xf>
    <xf numFmtId="0" fontId="41" fillId="3" borderId="46" xfId="1" applyFont="1" applyFill="1" applyBorder="1" applyAlignment="1" applyProtection="1">
      <alignment horizontal="center" vertical="center" wrapText="1"/>
    </xf>
    <xf numFmtId="0" fontId="18" fillId="3" borderId="24" xfId="1" applyFont="1" applyFill="1" applyBorder="1" applyAlignment="1" applyProtection="1">
      <alignment horizontal="center" vertical="center" wrapText="1"/>
    </xf>
    <xf numFmtId="0" fontId="50" fillId="18" borderId="73" xfId="1" applyFont="1" applyFill="1" applyBorder="1" applyAlignment="1" applyProtection="1">
      <alignment horizontal="center" vertical="center" wrapText="1"/>
    </xf>
    <xf numFmtId="0" fontId="50" fillId="18" borderId="75" xfId="1" applyFont="1" applyFill="1" applyBorder="1" applyAlignment="1" applyProtection="1">
      <alignment horizontal="center" vertical="center" wrapText="1"/>
    </xf>
    <xf numFmtId="0" fontId="18" fillId="3" borderId="46" xfId="1" applyFont="1" applyFill="1" applyBorder="1" applyAlignment="1" applyProtection="1">
      <alignment horizontal="center" vertical="center" wrapText="1"/>
    </xf>
    <xf numFmtId="0" fontId="39" fillId="13" borderId="26" xfId="0" applyNumberFormat="1" applyFont="1" applyFill="1" applyBorder="1" applyAlignment="1">
      <alignment horizontal="center" vertical="center"/>
    </xf>
    <xf numFmtId="0" fontId="39" fillId="13" borderId="27" xfId="0" applyNumberFormat="1" applyFont="1" applyFill="1" applyBorder="1" applyAlignment="1">
      <alignment horizontal="center" vertical="center"/>
    </xf>
    <xf numFmtId="0" fontId="39" fillId="13" borderId="28" xfId="0" applyNumberFormat="1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center" vertical="center"/>
    </xf>
    <xf numFmtId="0" fontId="1" fillId="13" borderId="34" xfId="0" applyNumberFormat="1" applyFont="1" applyFill="1" applyBorder="1" applyAlignment="1">
      <alignment horizontal="center" vertical="center" wrapText="1"/>
    </xf>
    <xf numFmtId="0" fontId="1" fillId="13" borderId="44" xfId="0" applyNumberFormat="1" applyFont="1" applyFill="1" applyBorder="1" applyAlignment="1">
      <alignment horizontal="center" vertical="center" wrapText="1"/>
    </xf>
    <xf numFmtId="0" fontId="1" fillId="13" borderId="43" xfId="0" applyNumberFormat="1" applyFont="1" applyFill="1" applyBorder="1" applyAlignment="1">
      <alignment horizontal="center" vertical="center" wrapText="1"/>
    </xf>
    <xf numFmtId="0" fontId="40" fillId="16" borderId="9" xfId="0" applyFont="1" applyFill="1" applyBorder="1" applyAlignment="1">
      <alignment horizontal="center" vertical="center"/>
    </xf>
    <xf numFmtId="0" fontId="56" fillId="13" borderId="45" xfId="0" applyNumberFormat="1" applyFont="1" applyFill="1" applyBorder="1" applyAlignment="1">
      <alignment horizontal="center" vertical="center" wrapText="1"/>
    </xf>
    <xf numFmtId="0" fontId="56" fillId="13" borderId="0" xfId="0" applyNumberFormat="1" applyFont="1" applyFill="1" applyBorder="1" applyAlignment="1">
      <alignment horizontal="center" vertical="center" wrapText="1"/>
    </xf>
    <xf numFmtId="0" fontId="56" fillId="13" borderId="4" xfId="0" applyNumberFormat="1" applyFont="1" applyFill="1" applyBorder="1" applyAlignment="1">
      <alignment horizontal="center" vertical="center" wrapText="1"/>
    </xf>
    <xf numFmtId="0" fontId="57" fillId="13" borderId="45" xfId="0" applyNumberFormat="1" applyFont="1" applyFill="1" applyBorder="1" applyAlignment="1">
      <alignment horizontal="center" vertical="center" wrapText="1"/>
    </xf>
    <xf numFmtId="0" fontId="57" fillId="13" borderId="0" xfId="0" applyNumberFormat="1" applyFont="1" applyFill="1" applyBorder="1" applyAlignment="1">
      <alignment horizontal="center" vertical="center" wrapText="1"/>
    </xf>
    <xf numFmtId="0" fontId="57" fillId="13" borderId="71" xfId="0" applyNumberFormat="1" applyFont="1" applyFill="1" applyBorder="1" applyAlignment="1">
      <alignment horizontal="center" vertical="center" wrapText="1"/>
    </xf>
    <xf numFmtId="0" fontId="1" fillId="13" borderId="1" xfId="0" applyNumberFormat="1" applyFont="1" applyFill="1" applyBorder="1" applyAlignment="1">
      <alignment horizontal="center" vertical="center" wrapText="1"/>
    </xf>
    <xf numFmtId="1" fontId="1" fillId="13" borderId="7" xfId="0" applyNumberFormat="1" applyFont="1" applyFill="1" applyBorder="1" applyAlignment="1">
      <alignment horizontal="center" vertical="center" wrapText="1"/>
    </xf>
    <xf numFmtId="1" fontId="1" fillId="13" borderId="10" xfId="0" applyNumberFormat="1" applyFont="1" applyFill="1" applyBorder="1" applyAlignment="1">
      <alignment horizontal="center" vertical="center" wrapText="1"/>
    </xf>
    <xf numFmtId="0" fontId="17" fillId="13" borderId="1" xfId="0" applyNumberFormat="1" applyFont="1" applyFill="1" applyBorder="1" applyAlignment="1">
      <alignment horizontal="left" vertical="center" wrapText="1"/>
    </xf>
    <xf numFmtId="1" fontId="17" fillId="13" borderId="7" xfId="0" applyNumberFormat="1" applyFont="1" applyFill="1" applyBorder="1" applyAlignment="1">
      <alignment horizontal="left" vertical="center" wrapText="1"/>
    </xf>
    <xf numFmtId="1" fontId="17" fillId="13" borderId="10" xfId="0" applyNumberFormat="1" applyFont="1" applyFill="1" applyBorder="1" applyAlignment="1">
      <alignment horizontal="left" vertical="center" wrapText="1"/>
    </xf>
    <xf numFmtId="1" fontId="1" fillId="13" borderId="3" xfId="0" applyNumberFormat="1" applyFont="1" applyFill="1" applyBorder="1" applyAlignment="1">
      <alignment horizontal="center" vertical="center" wrapText="1"/>
    </xf>
    <xf numFmtId="1" fontId="1" fillId="13" borderId="11" xfId="0" applyNumberFormat="1" applyFont="1" applyFill="1" applyBorder="1" applyAlignment="1">
      <alignment horizontal="center" vertical="center" wrapText="1"/>
    </xf>
    <xf numFmtId="0" fontId="1" fillId="13" borderId="32" xfId="0" applyNumberFormat="1" applyFont="1" applyFill="1" applyBorder="1" applyAlignment="1">
      <alignment horizontal="center" vertical="center" wrapText="1"/>
    </xf>
    <xf numFmtId="0" fontId="2" fillId="13" borderId="11" xfId="0" applyNumberFormat="1" applyFont="1" applyFill="1" applyBorder="1" applyAlignment="1">
      <alignment horizontal="center" vertical="center" wrapText="1"/>
    </xf>
    <xf numFmtId="0" fontId="2" fillId="13" borderId="19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15" fillId="7" borderId="2" xfId="0" applyNumberFormat="1" applyFont="1" applyFill="1" applyBorder="1" applyAlignment="1">
      <alignment horizontal="right" vertical="center" wrapText="1"/>
    </xf>
    <xf numFmtId="1" fontId="15" fillId="7" borderId="17" xfId="0" applyNumberFormat="1" applyFont="1" applyFill="1" applyBorder="1" applyAlignment="1">
      <alignment horizontal="right" vertical="center" wrapText="1"/>
    </xf>
    <xf numFmtId="1" fontId="15" fillId="7" borderId="11" xfId="0" applyNumberFormat="1" applyFont="1" applyFill="1" applyBorder="1" applyAlignment="1">
      <alignment horizontal="right" vertical="center" wrapText="1"/>
    </xf>
    <xf numFmtId="1" fontId="15" fillId="7" borderId="19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right" vertical="top" wrapText="1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15" fillId="7" borderId="34" xfId="0" applyNumberFormat="1" applyFont="1" applyFill="1" applyBorder="1" applyAlignment="1">
      <alignment horizontal="right" vertical="center" wrapText="1"/>
    </xf>
    <xf numFmtId="1" fontId="15" fillId="7" borderId="39" xfId="0" applyNumberFormat="1" applyFont="1" applyFill="1" applyBorder="1" applyAlignment="1">
      <alignment horizontal="right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4" xfId="0" applyNumberFormat="1" applyFont="1" applyFill="1" applyBorder="1" applyAlignment="1">
      <alignment horizontal="center" vertical="center" wrapText="1"/>
    </xf>
    <xf numFmtId="0" fontId="1" fillId="2" borderId="35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FF00FF"/>
      <color rgb="FFFFFFCC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427809</xdr:colOff>
      <xdr:row>39</xdr:row>
      <xdr:rowOff>180048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6523809" cy="74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IRECTION-CFVU\DIRECTION\Secr&#233;tariat%20POLE%20AVENIR\MODALITES%20DE%20CONTROLE%20DES%20CONNAISSANCES\MCC%202018-2019\LP%20-%20DEG\MCC%202018-2019_LP%20Assurance,%20Banque,%20Finance_version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irection%20de%20la%20formation%20intiale\Contrat%202018-2022-%20retour%20composantes\Licence%20professionnelle\Droit,%20Economie,%20Gestion\IUT%2018\Intervention%20sociale\descriptif_de%20la%20formation_LP_intervention%20soci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e.-dates conseils"/>
      <sheetName val="MCC_maquettes2018-2019"/>
      <sheetName val="cout maquette apres MCC"/>
      <sheetName val="Liste de valeurs"/>
    </sheetNames>
    <sheetDataSet>
      <sheetData sheetId="0"/>
      <sheetData sheetId="1"/>
      <sheetData sheetId="2"/>
      <sheetData sheetId="3">
        <row r="2">
          <cell r="B2" t="str">
            <v>écrit</v>
          </cell>
        </row>
        <row r="3">
          <cell r="B3" t="str">
            <v>oral</v>
          </cell>
        </row>
        <row r="4">
          <cell r="B4" t="str">
            <v>dossier</v>
          </cell>
        </row>
        <row r="5">
          <cell r="B5" t="str">
            <v>mémoire</v>
          </cell>
        </row>
        <row r="6">
          <cell r="B6" t="str">
            <v>rapport de visite</v>
          </cell>
        </row>
        <row r="7">
          <cell r="B7" t="str">
            <v>écrit et 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_aide à la saisie"/>
      <sheetName val="Description"/>
      <sheetName val="Equipe pédagogique"/>
      <sheetName val="Exemples"/>
      <sheetName val="valeurs listes déroulantes"/>
    </sheetNames>
    <sheetDataSet>
      <sheetData sheetId="0"/>
      <sheetData sheetId="1"/>
      <sheetData sheetId="2"/>
      <sheetData sheetId="3"/>
      <sheetData sheetId="4">
        <row r="1">
          <cell r="K1" t="str">
            <v>01 : Droit privé et sciences criminelles</v>
          </cell>
        </row>
        <row r="2">
          <cell r="K2" t="str">
            <v>02 : Droit public</v>
          </cell>
        </row>
        <row r="3">
          <cell r="K3" t="str">
            <v>03 : Histoire du droit et des institutions</v>
          </cell>
        </row>
        <row r="4">
          <cell r="K4" t="str">
            <v>05 : Sciences économiques</v>
          </cell>
        </row>
        <row r="5">
          <cell r="K5" t="str">
            <v>06 : Sciences de gestion</v>
          </cell>
        </row>
        <row r="6">
          <cell r="K6" t="str">
            <v>07 : Sciences du langage : linguistique et phonétique générales</v>
          </cell>
        </row>
        <row r="7">
          <cell r="K7" t="str">
            <v>08 : Langue et littérature anciennes</v>
          </cell>
        </row>
        <row r="8">
          <cell r="K8" t="str">
            <v>09 : Langue et littérature françaises</v>
          </cell>
        </row>
        <row r="9">
          <cell r="K9" t="str">
            <v>10 : Littératures comparées</v>
          </cell>
        </row>
        <row r="10">
          <cell r="K10" t="str">
            <v>11 : Langues et littératures anglaises et anglo-saxonnes</v>
          </cell>
        </row>
        <row r="11">
          <cell r="K11" t="str">
            <v>12 : Langues et littératures germaniques et scandinaves</v>
          </cell>
        </row>
        <row r="12">
          <cell r="K12" t="str">
            <v>14 : Langues et littératures romanes : espagnol, italien, portugais…</v>
          </cell>
        </row>
        <row r="13">
          <cell r="K13" t="str">
            <v>15 : Langues et littératures arables, chinoises, japonaises, hébraïques…</v>
          </cell>
        </row>
        <row r="14">
          <cell r="K14" t="str">
            <v>16 : Psychologie, psychologie clinique, psychologie sociale</v>
          </cell>
        </row>
        <row r="15">
          <cell r="K15" t="str">
            <v>17 :Philosophie</v>
          </cell>
        </row>
        <row r="16">
          <cell r="K16" t="str">
            <v>18 : Architecture, arts appliqués, arts plastiques, arts du spectacle….</v>
          </cell>
        </row>
        <row r="17">
          <cell r="K17" t="str">
            <v>19 : Sociologie, démographie</v>
          </cell>
        </row>
        <row r="18">
          <cell r="K18" t="str">
            <v>20 : Ethnologie, préhistoire, anthropologie biologique</v>
          </cell>
        </row>
        <row r="19">
          <cell r="K19" t="str">
            <v>21 : Histoire , civilisations, archéologie et art des mondes anciens et médiévaux</v>
          </cell>
        </row>
        <row r="20">
          <cell r="K20" t="str">
            <v>22 : Histoire , civilisations : histoire des mondes modernes, histoire du monde contemporain</v>
          </cell>
        </row>
        <row r="21">
          <cell r="K21" t="str">
            <v>23 : Géographie physique, humaine, économique et régionale</v>
          </cell>
        </row>
        <row r="22">
          <cell r="K22" t="str">
            <v>25 : Mathématiques</v>
          </cell>
        </row>
        <row r="23">
          <cell r="K23" t="str">
            <v>27 : Informatique</v>
          </cell>
        </row>
        <row r="24">
          <cell r="K24" t="str">
            <v>28 : Milieux denses et matériaux</v>
          </cell>
        </row>
        <row r="25">
          <cell r="K25" t="str">
            <v>30 : Milieux dilués et optique</v>
          </cell>
        </row>
        <row r="26">
          <cell r="K26" t="str">
            <v>31 : Chimie théorique, physique et analytique</v>
          </cell>
        </row>
        <row r="27">
          <cell r="K27" t="str">
            <v>32 : Chimie organique, minérale, industrielle</v>
          </cell>
        </row>
        <row r="28">
          <cell r="K28" t="str">
            <v>33 : Chimie des matériaux</v>
          </cell>
        </row>
        <row r="29">
          <cell r="K29" t="str">
            <v>34 : Astronomie, astrophysique</v>
          </cell>
        </row>
        <row r="30">
          <cell r="K30" t="str">
            <v>35 : Structure et évolution de la terre et des autres planètes</v>
          </cell>
        </row>
        <row r="31">
          <cell r="K31" t="str">
            <v>36 : Terre solide : géodynamique des enveloppes supérieures, paléobiosphère</v>
          </cell>
        </row>
        <row r="32">
          <cell r="K32" t="str">
            <v>37 : Météorologie, océanographie physique de l'environnement</v>
          </cell>
        </row>
        <row r="33">
          <cell r="K33" t="str">
            <v>60 : Mécanique, génie mécanique, génie civil</v>
          </cell>
        </row>
        <row r="34">
          <cell r="K34" t="str">
            <v>61 : Génie informatique, automatique et traitement du signal</v>
          </cell>
        </row>
        <row r="35">
          <cell r="K35" t="str">
            <v>62 : Energétique, génie des procédés</v>
          </cell>
        </row>
        <row r="36">
          <cell r="K36" t="str">
            <v>63 : Génie électrique, électronique, photonique et systèmes</v>
          </cell>
        </row>
        <row r="37">
          <cell r="K37" t="str">
            <v>64 : Biochimie et biologie moléculaire</v>
          </cell>
        </row>
        <row r="38">
          <cell r="K38" t="str">
            <v>65 : Biologie cellulaire</v>
          </cell>
        </row>
        <row r="39">
          <cell r="K39" t="str">
            <v>66 : Physiologie</v>
          </cell>
        </row>
        <row r="40">
          <cell r="K40" t="str">
            <v>67 :Biologie des populations et écologie</v>
          </cell>
        </row>
        <row r="41">
          <cell r="K41" t="str">
            <v>68 : Biologie des organismes</v>
          </cell>
        </row>
        <row r="42">
          <cell r="K42" t="str">
            <v>69 : Neurosciences</v>
          </cell>
        </row>
        <row r="43">
          <cell r="K43" t="str">
            <v>70 : Sciences de l'éducation</v>
          </cell>
        </row>
        <row r="44">
          <cell r="K44" t="str">
            <v>71 : Sciences de l'information et de la communication</v>
          </cell>
        </row>
        <row r="45">
          <cell r="K45" t="str">
            <v>72 : Epistémologie, histoire des sciences et des techniques</v>
          </cell>
        </row>
        <row r="46">
          <cell r="K46" t="str">
            <v>74 : Sciences et techniques des activités physiques et sportives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11" sqref="E11"/>
    </sheetView>
  </sheetViews>
  <sheetFormatPr baseColWidth="10" defaultRowHeight="15" x14ac:dyDescent="0.25"/>
  <cols>
    <col min="1" max="1" width="50.7109375" customWidth="1"/>
    <col min="2" max="2" width="48.5703125" customWidth="1"/>
  </cols>
  <sheetData>
    <row r="1" spans="1:4" ht="48.75" customHeight="1" x14ac:dyDescent="0.25">
      <c r="A1" s="147" t="s">
        <v>62</v>
      </c>
      <c r="B1" s="290" t="s">
        <v>229</v>
      </c>
      <c r="C1" s="424" t="s">
        <v>228</v>
      </c>
      <c r="D1" s="424" t="s">
        <v>227</v>
      </c>
    </row>
    <row r="2" spans="1:4" x14ac:dyDescent="0.25">
      <c r="A2" s="126" t="s">
        <v>230</v>
      </c>
      <c r="B2" s="151">
        <v>45068</v>
      </c>
    </row>
    <row r="3" spans="1:4" x14ac:dyDescent="0.25">
      <c r="A3" s="128"/>
    </row>
    <row r="4" spans="1:4" x14ac:dyDescent="0.25">
      <c r="A4" s="129" t="s">
        <v>53</v>
      </c>
      <c r="B4" s="151">
        <v>45089</v>
      </c>
    </row>
    <row r="5" spans="1:4" x14ac:dyDescent="0.25">
      <c r="A5" s="128"/>
    </row>
    <row r="6" spans="1:4" x14ac:dyDescent="0.25">
      <c r="A6" s="129" t="s">
        <v>54</v>
      </c>
      <c r="B6" s="127" t="s">
        <v>110</v>
      </c>
    </row>
    <row r="7" spans="1:4" x14ac:dyDescent="0.25">
      <c r="A7" s="129" t="s">
        <v>55</v>
      </c>
      <c r="B7" s="127" t="s">
        <v>111</v>
      </c>
    </row>
    <row r="8" spans="1:4" x14ac:dyDescent="0.25">
      <c r="A8" s="130"/>
      <c r="B8" s="131"/>
    </row>
    <row r="9" spans="1:4" x14ac:dyDescent="0.25">
      <c r="A9" s="128" t="s">
        <v>56</v>
      </c>
    </row>
    <row r="10" spans="1:4" ht="30" x14ac:dyDescent="0.25">
      <c r="A10" s="132" t="s">
        <v>57</v>
      </c>
    </row>
    <row r="12" spans="1:4" ht="180" x14ac:dyDescent="0.25">
      <c r="A12" s="133" t="s">
        <v>58</v>
      </c>
      <c r="B12" s="133"/>
    </row>
    <row r="13" spans="1:4" ht="60" x14ac:dyDescent="0.25">
      <c r="A13" s="134" t="s">
        <v>59</v>
      </c>
    </row>
    <row r="14" spans="1:4" ht="60" x14ac:dyDescent="0.25">
      <c r="A14" s="135" t="s">
        <v>60</v>
      </c>
    </row>
    <row r="15" spans="1:4" x14ac:dyDescent="0.25">
      <c r="A15" s="136"/>
    </row>
    <row r="16" spans="1:4" ht="60" x14ac:dyDescent="0.25">
      <c r="A16" s="136" t="s">
        <v>61</v>
      </c>
    </row>
    <row r="17" spans="1:1" x14ac:dyDescent="0.25">
      <c r="A17" s="136"/>
    </row>
    <row r="18" spans="1:1" x14ac:dyDescent="0.25">
      <c r="A18" s="136"/>
    </row>
    <row r="19" spans="1:1" x14ac:dyDescent="0.25">
      <c r="A19" s="136"/>
    </row>
    <row r="20" spans="1:1" x14ac:dyDescent="0.25">
      <c r="A20" s="136"/>
    </row>
    <row r="21" spans="1:1" x14ac:dyDescent="0.25">
      <c r="A21" s="136"/>
    </row>
    <row r="22" spans="1:1" x14ac:dyDescent="0.25">
      <c r="A22" s="136"/>
    </row>
    <row r="24" spans="1:1" x14ac:dyDescent="0.25">
      <c r="A24" s="1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56"/>
  <sheetViews>
    <sheetView topLeftCell="A35" zoomScale="90" zoomScaleNormal="90" workbookViewId="0">
      <selection activeCell="N46" sqref="N46"/>
    </sheetView>
  </sheetViews>
  <sheetFormatPr baseColWidth="10" defaultColWidth="11.5703125" defaultRowHeight="15" x14ac:dyDescent="0.25"/>
  <cols>
    <col min="1" max="1" width="11.5703125" style="1" customWidth="1"/>
    <col min="2" max="2" width="49.28515625" style="1" customWidth="1"/>
    <col min="3" max="3" width="13.28515625" style="354" customWidth="1"/>
    <col min="4" max="4" width="13" style="370" customWidth="1"/>
    <col min="5" max="5" width="8.5703125" style="1" customWidth="1"/>
    <col min="6" max="6" width="8.28515625" style="1" customWidth="1"/>
    <col min="7" max="7" width="6.7109375" style="298" customWidth="1"/>
    <col min="8" max="8" width="7.28515625" style="320" customWidth="1"/>
    <col min="9" max="11" width="6.7109375" style="1" customWidth="1"/>
    <col min="12" max="12" width="11.5703125" style="1" customWidth="1"/>
    <col min="13" max="15" width="11.5703125" style="418" customWidth="1"/>
    <col min="16" max="16" width="12.42578125" style="1" customWidth="1"/>
    <col min="17" max="17" width="11.5703125" style="1" customWidth="1"/>
    <col min="18" max="18" width="19" style="1" customWidth="1"/>
    <col min="19" max="23" width="11.5703125" style="1" customWidth="1"/>
    <col min="24" max="24" width="12" style="1" customWidth="1"/>
    <col min="25" max="25" width="11.5703125" style="1" customWidth="1"/>
    <col min="26" max="26" width="19.28515625" style="1" customWidth="1"/>
    <col min="27" max="223" width="11.5703125" style="1" customWidth="1"/>
    <col min="224" max="16384" width="11.5703125" style="2"/>
  </cols>
  <sheetData>
    <row r="1" spans="1:223" ht="51" customHeight="1" x14ac:dyDescent="0.25">
      <c r="A1" s="525" t="s">
        <v>0</v>
      </c>
      <c r="B1" s="525" t="s">
        <v>1</v>
      </c>
      <c r="C1" s="528" t="s">
        <v>163</v>
      </c>
      <c r="D1" s="533" t="s">
        <v>83</v>
      </c>
      <c r="E1" s="525" t="s">
        <v>3</v>
      </c>
      <c r="F1" s="515" t="s">
        <v>4</v>
      </c>
      <c r="G1" s="534" t="s">
        <v>159</v>
      </c>
      <c r="H1" s="535"/>
      <c r="I1" s="535"/>
      <c r="J1" s="535"/>
      <c r="K1" s="535"/>
      <c r="L1" s="535"/>
      <c r="M1" s="519" t="s">
        <v>220</v>
      </c>
      <c r="N1" s="520"/>
      <c r="O1" s="521"/>
      <c r="P1" s="510" t="s">
        <v>75</v>
      </c>
      <c r="Q1" s="511"/>
      <c r="R1" s="511"/>
      <c r="S1" s="511"/>
      <c r="T1" s="511"/>
      <c r="U1" s="511"/>
      <c r="V1" s="511"/>
      <c r="W1" s="512"/>
      <c r="X1" s="510" t="s">
        <v>76</v>
      </c>
      <c r="Y1" s="511"/>
      <c r="Z1" s="511"/>
      <c r="AA1" s="511"/>
      <c r="AB1" s="511"/>
      <c r="AC1" s="511"/>
      <c r="AD1" s="511"/>
      <c r="AE1" s="512"/>
    </row>
    <row r="2" spans="1:223" ht="51" customHeight="1" x14ac:dyDescent="0.25">
      <c r="A2" s="526"/>
      <c r="B2" s="526"/>
      <c r="C2" s="529"/>
      <c r="D2" s="526"/>
      <c r="E2" s="526"/>
      <c r="F2" s="531"/>
      <c r="G2" s="515" t="s">
        <v>11</v>
      </c>
      <c r="H2" s="516"/>
      <c r="I2" s="517"/>
      <c r="J2" s="515" t="s">
        <v>12</v>
      </c>
      <c r="K2" s="517"/>
      <c r="L2" s="292" t="s">
        <v>13</v>
      </c>
      <c r="M2" s="522" t="s">
        <v>221</v>
      </c>
      <c r="N2" s="523"/>
      <c r="O2" s="524"/>
      <c r="P2" s="513" t="s">
        <v>77</v>
      </c>
      <c r="Q2" s="513"/>
      <c r="R2" s="513"/>
      <c r="S2" s="513"/>
      <c r="T2" s="514" t="s">
        <v>78</v>
      </c>
      <c r="U2" s="514"/>
      <c r="V2" s="514"/>
      <c r="W2" s="514"/>
      <c r="X2" s="518" t="s">
        <v>77</v>
      </c>
      <c r="Y2" s="518"/>
      <c r="Z2" s="518"/>
      <c r="AA2" s="518"/>
      <c r="AB2" s="514" t="s">
        <v>78</v>
      </c>
      <c r="AC2" s="514"/>
      <c r="AD2" s="514"/>
      <c r="AE2" s="514"/>
    </row>
    <row r="3" spans="1:223" ht="94.15" customHeight="1" x14ac:dyDescent="0.25">
      <c r="A3" s="527"/>
      <c r="B3" s="527"/>
      <c r="C3" s="530"/>
      <c r="D3" s="527"/>
      <c r="E3" s="527"/>
      <c r="F3" s="532"/>
      <c r="G3" s="315" t="s">
        <v>118</v>
      </c>
      <c r="H3" s="316" t="s">
        <v>218</v>
      </c>
      <c r="I3" s="314" t="s">
        <v>158</v>
      </c>
      <c r="J3" s="316" t="s">
        <v>118</v>
      </c>
      <c r="K3" s="316" t="s">
        <v>219</v>
      </c>
      <c r="L3" s="313" t="s">
        <v>118</v>
      </c>
      <c r="M3" s="408" t="s">
        <v>222</v>
      </c>
      <c r="N3" s="409" t="s">
        <v>223</v>
      </c>
      <c r="O3" s="409" t="s">
        <v>224</v>
      </c>
      <c r="P3" s="137" t="s">
        <v>79</v>
      </c>
      <c r="Q3" s="137" t="s">
        <v>63</v>
      </c>
      <c r="R3" s="137" t="s">
        <v>80</v>
      </c>
      <c r="S3" s="137" t="s">
        <v>81</v>
      </c>
      <c r="T3" s="138" t="s">
        <v>82</v>
      </c>
      <c r="U3" s="138" t="s">
        <v>63</v>
      </c>
      <c r="V3" s="138" t="s">
        <v>80</v>
      </c>
      <c r="W3" s="138" t="s">
        <v>81</v>
      </c>
      <c r="X3" s="139" t="s">
        <v>79</v>
      </c>
      <c r="Y3" s="139" t="s">
        <v>63</v>
      </c>
      <c r="Z3" s="139" t="s">
        <v>80</v>
      </c>
      <c r="AA3" s="139" t="s">
        <v>81</v>
      </c>
      <c r="AB3" s="138" t="s">
        <v>82</v>
      </c>
      <c r="AC3" s="138" t="s">
        <v>63</v>
      </c>
      <c r="AD3" s="138" t="s">
        <v>80</v>
      </c>
      <c r="AE3" s="138" t="s">
        <v>81</v>
      </c>
    </row>
    <row r="4" spans="1:223" ht="17.100000000000001" customHeight="1" x14ac:dyDescent="0.2">
      <c r="A4" s="140"/>
      <c r="B4" s="144" t="s">
        <v>174</v>
      </c>
      <c r="C4" s="352" t="s">
        <v>20</v>
      </c>
      <c r="D4" s="366"/>
      <c r="E4" s="140"/>
      <c r="F4" s="291"/>
      <c r="G4" s="296"/>
      <c r="H4" s="317"/>
      <c r="I4" s="300"/>
      <c r="J4" s="317"/>
      <c r="K4" s="300"/>
      <c r="L4" s="293"/>
      <c r="M4" s="410"/>
      <c r="N4" s="410"/>
      <c r="O4" s="410"/>
      <c r="P4" s="407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223" ht="23.25" customHeight="1" x14ac:dyDescent="0.2">
      <c r="A5" s="145" t="s">
        <v>112</v>
      </c>
      <c r="B5" s="310" t="s">
        <v>113</v>
      </c>
      <c r="C5" s="360" t="s">
        <v>175</v>
      </c>
      <c r="D5" s="363"/>
      <c r="E5" s="345" t="s">
        <v>181</v>
      </c>
      <c r="F5" s="439" t="s">
        <v>181</v>
      </c>
      <c r="G5" s="299"/>
      <c r="H5" s="318"/>
      <c r="I5" s="146"/>
      <c r="J5" s="318"/>
      <c r="K5" s="359"/>
      <c r="L5" s="294"/>
      <c r="M5" s="411"/>
      <c r="N5" s="411"/>
      <c r="O5" s="411"/>
      <c r="P5" s="499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141"/>
      <c r="AC5" s="141"/>
      <c r="AD5" s="141"/>
      <c r="AE5" s="141"/>
    </row>
    <row r="6" spans="1:223" ht="24.75" customHeight="1" x14ac:dyDescent="0.25">
      <c r="A6" s="309" t="s">
        <v>114</v>
      </c>
      <c r="B6" s="311" t="s">
        <v>115</v>
      </c>
      <c r="C6" s="353" t="s">
        <v>164</v>
      </c>
      <c r="D6" s="367" t="s">
        <v>86</v>
      </c>
      <c r="E6" s="301" t="s">
        <v>116</v>
      </c>
      <c r="F6" s="302" t="s">
        <v>116</v>
      </c>
      <c r="G6" s="303"/>
      <c r="H6" s="319">
        <v>15</v>
      </c>
      <c r="I6" s="304">
        <v>4</v>
      </c>
      <c r="J6" s="419">
        <v>4</v>
      </c>
      <c r="K6" s="420">
        <v>11</v>
      </c>
      <c r="L6" s="305"/>
      <c r="M6" s="412">
        <f>H6+K6</f>
        <v>26</v>
      </c>
      <c r="N6" s="412">
        <v>2</v>
      </c>
      <c r="O6" s="412">
        <v>2</v>
      </c>
      <c r="P6" s="306">
        <v>1</v>
      </c>
      <c r="Q6" s="307" t="s">
        <v>66</v>
      </c>
      <c r="R6" s="307" t="s">
        <v>74</v>
      </c>
      <c r="S6" s="307" t="s">
        <v>85</v>
      </c>
      <c r="T6" s="347">
        <v>1</v>
      </c>
      <c r="U6" s="308" t="s">
        <v>69</v>
      </c>
      <c r="V6" s="308" t="s">
        <v>70</v>
      </c>
      <c r="W6" s="308" t="s">
        <v>85</v>
      </c>
      <c r="X6" s="306">
        <v>1</v>
      </c>
      <c r="Y6" s="307" t="s">
        <v>69</v>
      </c>
      <c r="Z6" s="307" t="s">
        <v>70</v>
      </c>
      <c r="AA6" s="307" t="s">
        <v>85</v>
      </c>
      <c r="AB6" s="347">
        <v>1</v>
      </c>
      <c r="AC6" s="308" t="s">
        <v>69</v>
      </c>
      <c r="AD6" s="308" t="s">
        <v>70</v>
      </c>
      <c r="AE6" s="308" t="s">
        <v>85</v>
      </c>
    </row>
    <row r="7" spans="1:223" ht="23.25" customHeight="1" x14ac:dyDescent="0.2">
      <c r="A7" s="309" t="s">
        <v>119</v>
      </c>
      <c r="B7" s="312" t="s">
        <v>135</v>
      </c>
      <c r="C7" s="353" t="s">
        <v>165</v>
      </c>
      <c r="D7" s="367" t="s">
        <v>86</v>
      </c>
      <c r="E7" s="289" t="s">
        <v>116</v>
      </c>
      <c r="F7" s="295" t="s">
        <v>116</v>
      </c>
      <c r="G7" s="303"/>
      <c r="H7" s="319">
        <v>15</v>
      </c>
      <c r="I7" s="304">
        <v>4</v>
      </c>
      <c r="J7" s="419">
        <v>4</v>
      </c>
      <c r="K7" s="420">
        <v>11</v>
      </c>
      <c r="L7" s="305"/>
      <c r="M7" s="412">
        <f t="shared" ref="M7:M9" si="0">H7+K7</f>
        <v>26</v>
      </c>
      <c r="N7" s="412">
        <v>2</v>
      </c>
      <c r="O7" s="412">
        <v>2</v>
      </c>
      <c r="P7" s="306">
        <v>1</v>
      </c>
      <c r="Q7" s="307" t="s">
        <v>66</v>
      </c>
      <c r="R7" s="307" t="s">
        <v>74</v>
      </c>
      <c r="S7" s="307" t="s">
        <v>85</v>
      </c>
      <c r="T7" s="347">
        <v>1</v>
      </c>
      <c r="U7" s="308" t="s">
        <v>69</v>
      </c>
      <c r="V7" s="308" t="s">
        <v>70</v>
      </c>
      <c r="W7" s="308" t="s">
        <v>85</v>
      </c>
      <c r="X7" s="306">
        <v>1</v>
      </c>
      <c r="Y7" s="307" t="s">
        <v>69</v>
      </c>
      <c r="Z7" s="307" t="s">
        <v>70</v>
      </c>
      <c r="AA7" s="307" t="s">
        <v>85</v>
      </c>
      <c r="AB7" s="347">
        <v>1</v>
      </c>
      <c r="AC7" s="308" t="s">
        <v>69</v>
      </c>
      <c r="AD7" s="308" t="s">
        <v>70</v>
      </c>
      <c r="AE7" s="308" t="s">
        <v>85</v>
      </c>
    </row>
    <row r="8" spans="1:223" ht="23.25" customHeight="1" x14ac:dyDescent="0.2">
      <c r="A8" s="371" t="s">
        <v>120</v>
      </c>
      <c r="B8" s="312" t="s">
        <v>134</v>
      </c>
      <c r="C8" s="355" t="s">
        <v>185</v>
      </c>
      <c r="D8" s="367" t="s">
        <v>86</v>
      </c>
      <c r="E8" s="289" t="s">
        <v>180</v>
      </c>
      <c r="F8" s="295" t="s">
        <v>180</v>
      </c>
      <c r="G8" s="303"/>
      <c r="H8" s="319">
        <v>7.5</v>
      </c>
      <c r="I8" s="304">
        <v>2</v>
      </c>
      <c r="J8" s="419">
        <v>0</v>
      </c>
      <c r="K8" s="420">
        <v>7.5</v>
      </c>
      <c r="L8" s="305"/>
      <c r="M8" s="412">
        <f t="shared" si="0"/>
        <v>15</v>
      </c>
      <c r="N8" s="412"/>
      <c r="O8" s="412"/>
      <c r="P8" s="306">
        <v>1</v>
      </c>
      <c r="Q8" s="307" t="s">
        <v>66</v>
      </c>
      <c r="R8" s="307" t="s">
        <v>74</v>
      </c>
      <c r="S8" s="307" t="s">
        <v>85</v>
      </c>
      <c r="T8" s="347">
        <v>1</v>
      </c>
      <c r="U8" s="308" t="s">
        <v>69</v>
      </c>
      <c r="V8" s="308" t="s">
        <v>70</v>
      </c>
      <c r="W8" s="308" t="s">
        <v>85</v>
      </c>
      <c r="X8" s="306">
        <v>1</v>
      </c>
      <c r="Y8" s="307" t="s">
        <v>69</v>
      </c>
      <c r="Z8" s="307" t="s">
        <v>70</v>
      </c>
      <c r="AA8" s="307" t="s">
        <v>85</v>
      </c>
      <c r="AB8" s="347">
        <v>1</v>
      </c>
      <c r="AC8" s="308" t="s">
        <v>69</v>
      </c>
      <c r="AD8" s="308" t="s">
        <v>70</v>
      </c>
      <c r="AE8" s="308" t="s">
        <v>85</v>
      </c>
    </row>
    <row r="9" spans="1:223" ht="23.25" customHeight="1" x14ac:dyDescent="0.2">
      <c r="A9" s="309" t="s">
        <v>132</v>
      </c>
      <c r="B9" s="312" t="s">
        <v>133</v>
      </c>
      <c r="C9" s="353" t="s">
        <v>166</v>
      </c>
      <c r="D9" s="367" t="s">
        <v>86</v>
      </c>
      <c r="E9" s="289" t="s">
        <v>116</v>
      </c>
      <c r="F9" s="295" t="s">
        <v>116</v>
      </c>
      <c r="G9" s="303"/>
      <c r="H9" s="319">
        <v>15</v>
      </c>
      <c r="I9" s="304">
        <v>4</v>
      </c>
      <c r="J9" s="419">
        <v>4</v>
      </c>
      <c r="K9" s="420">
        <v>11</v>
      </c>
      <c r="L9" s="305"/>
      <c r="M9" s="412">
        <f t="shared" si="0"/>
        <v>26</v>
      </c>
      <c r="N9" s="412">
        <v>2</v>
      </c>
      <c r="O9" s="412">
        <v>2</v>
      </c>
      <c r="P9" s="306">
        <v>1</v>
      </c>
      <c r="Q9" s="307" t="s">
        <v>66</v>
      </c>
      <c r="R9" s="307" t="s">
        <v>74</v>
      </c>
      <c r="S9" s="307" t="s">
        <v>85</v>
      </c>
      <c r="T9" s="347">
        <v>1</v>
      </c>
      <c r="U9" s="308" t="s">
        <v>69</v>
      </c>
      <c r="V9" s="308" t="s">
        <v>70</v>
      </c>
      <c r="W9" s="308" t="s">
        <v>85</v>
      </c>
      <c r="X9" s="306">
        <v>1</v>
      </c>
      <c r="Y9" s="307" t="s">
        <v>69</v>
      </c>
      <c r="Z9" s="307" t="s">
        <v>70</v>
      </c>
      <c r="AA9" s="307" t="s">
        <v>85</v>
      </c>
      <c r="AB9" s="347">
        <v>1</v>
      </c>
      <c r="AC9" s="308" t="s">
        <v>69</v>
      </c>
      <c r="AD9" s="308" t="s">
        <v>70</v>
      </c>
      <c r="AE9" s="308" t="s">
        <v>85</v>
      </c>
    </row>
    <row r="10" spans="1:223" ht="23.25" customHeight="1" x14ac:dyDescent="0.2">
      <c r="A10" s="343" t="s">
        <v>121</v>
      </c>
      <c r="B10" s="310" t="s">
        <v>140</v>
      </c>
      <c r="C10" s="361" t="s">
        <v>176</v>
      </c>
      <c r="D10" s="364"/>
      <c r="E10" s="345" t="s">
        <v>84</v>
      </c>
      <c r="F10" s="346" t="s">
        <v>84</v>
      </c>
      <c r="G10" s="299"/>
      <c r="H10" s="318"/>
      <c r="I10" s="146"/>
      <c r="J10" s="318"/>
      <c r="K10" s="359"/>
      <c r="L10" s="294"/>
      <c r="M10" s="411"/>
      <c r="N10" s="411"/>
      <c r="O10" s="411"/>
      <c r="P10" s="499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</row>
    <row r="11" spans="1:223" ht="24.75" customHeight="1" x14ac:dyDescent="0.25">
      <c r="A11" s="309" t="s">
        <v>125</v>
      </c>
      <c r="B11" s="311" t="s">
        <v>131</v>
      </c>
      <c r="C11" s="356" t="s">
        <v>173</v>
      </c>
      <c r="D11" s="367" t="s">
        <v>86</v>
      </c>
      <c r="E11" s="301" t="s">
        <v>116</v>
      </c>
      <c r="F11" s="302" t="s">
        <v>116</v>
      </c>
      <c r="G11" s="303"/>
      <c r="H11" s="319">
        <v>15</v>
      </c>
      <c r="I11" s="304">
        <v>4</v>
      </c>
      <c r="J11" s="419">
        <v>4</v>
      </c>
      <c r="K11" s="420">
        <v>11</v>
      </c>
      <c r="L11" s="421"/>
      <c r="M11" s="412">
        <f>H11+K11</f>
        <v>26</v>
      </c>
      <c r="N11" s="412">
        <v>2</v>
      </c>
      <c r="O11" s="412">
        <v>2</v>
      </c>
      <c r="P11" s="306">
        <v>1</v>
      </c>
      <c r="Q11" s="307" t="s">
        <v>66</v>
      </c>
      <c r="R11" s="307" t="s">
        <v>74</v>
      </c>
      <c r="S11" s="307" t="s">
        <v>85</v>
      </c>
      <c r="T11" s="347">
        <v>1</v>
      </c>
      <c r="U11" s="308" t="s">
        <v>69</v>
      </c>
      <c r="V11" s="308" t="s">
        <v>70</v>
      </c>
      <c r="W11" s="308" t="s">
        <v>85</v>
      </c>
      <c r="X11" s="306">
        <v>1</v>
      </c>
      <c r="Y11" s="307" t="s">
        <v>69</v>
      </c>
      <c r="Z11" s="307" t="s">
        <v>70</v>
      </c>
      <c r="AA11" s="307" t="s">
        <v>85</v>
      </c>
      <c r="AB11" s="347">
        <v>1</v>
      </c>
      <c r="AC11" s="308" t="s">
        <v>69</v>
      </c>
      <c r="AD11" s="308" t="s">
        <v>70</v>
      </c>
      <c r="AE11" s="308" t="s">
        <v>85</v>
      </c>
    </row>
    <row r="12" spans="1:223" ht="23.25" customHeight="1" x14ac:dyDescent="0.2">
      <c r="A12" s="343" t="s">
        <v>122</v>
      </c>
      <c r="B12" s="310" t="s">
        <v>141</v>
      </c>
      <c r="C12" s="361" t="s">
        <v>177</v>
      </c>
      <c r="D12" s="364"/>
      <c r="E12" s="345" t="s">
        <v>116</v>
      </c>
      <c r="F12" s="346" t="s">
        <v>116</v>
      </c>
      <c r="G12" s="299"/>
      <c r="H12" s="318"/>
      <c r="I12" s="146"/>
      <c r="J12" s="318"/>
      <c r="K12" s="359"/>
      <c r="L12" s="294"/>
      <c r="M12" s="411"/>
      <c r="N12" s="411"/>
      <c r="O12" s="411"/>
      <c r="P12" s="499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</row>
    <row r="13" spans="1:223" ht="25.5" customHeight="1" x14ac:dyDescent="0.25">
      <c r="A13" s="309" t="s">
        <v>136</v>
      </c>
      <c r="B13" s="311" t="s">
        <v>142</v>
      </c>
      <c r="C13" s="356" t="s">
        <v>172</v>
      </c>
      <c r="D13" s="367" t="s">
        <v>86</v>
      </c>
      <c r="E13" s="301" t="s">
        <v>116</v>
      </c>
      <c r="F13" s="302" t="s">
        <v>116</v>
      </c>
      <c r="G13" s="303"/>
      <c r="H13" s="319">
        <v>15</v>
      </c>
      <c r="I13" s="304">
        <v>4</v>
      </c>
      <c r="J13" s="419">
        <v>4</v>
      </c>
      <c r="K13" s="420">
        <v>11</v>
      </c>
      <c r="L13" s="305"/>
      <c r="M13" s="412">
        <f>H13+K13</f>
        <v>26</v>
      </c>
      <c r="N13" s="412">
        <v>2</v>
      </c>
      <c r="O13" s="412">
        <v>2</v>
      </c>
      <c r="P13" s="306">
        <v>1</v>
      </c>
      <c r="Q13" s="307" t="s">
        <v>66</v>
      </c>
      <c r="R13" s="307" t="s">
        <v>74</v>
      </c>
      <c r="S13" s="307" t="s">
        <v>85</v>
      </c>
      <c r="T13" s="347">
        <v>1</v>
      </c>
      <c r="U13" s="308" t="s">
        <v>69</v>
      </c>
      <c r="V13" s="308" t="s">
        <v>70</v>
      </c>
      <c r="W13" s="308" t="s">
        <v>85</v>
      </c>
      <c r="X13" s="306">
        <v>1</v>
      </c>
      <c r="Y13" s="307" t="s">
        <v>69</v>
      </c>
      <c r="Z13" s="307" t="s">
        <v>70</v>
      </c>
      <c r="AA13" s="307" t="s">
        <v>85</v>
      </c>
      <c r="AB13" s="347">
        <v>1</v>
      </c>
      <c r="AC13" s="308" t="s">
        <v>69</v>
      </c>
      <c r="AD13" s="308" t="s">
        <v>70</v>
      </c>
      <c r="AE13" s="308" t="s">
        <v>85</v>
      </c>
    </row>
    <row r="14" spans="1:223" s="423" customFormat="1" ht="32.25" customHeight="1" x14ac:dyDescent="0.2">
      <c r="A14" s="427" t="s">
        <v>137</v>
      </c>
      <c r="B14" s="428" t="s">
        <v>144</v>
      </c>
      <c r="C14" s="429" t="s">
        <v>226</v>
      </c>
      <c r="D14" s="430" t="s">
        <v>86</v>
      </c>
      <c r="E14" s="431" t="s">
        <v>116</v>
      </c>
      <c r="F14" s="432" t="s">
        <v>116</v>
      </c>
      <c r="G14" s="433"/>
      <c r="H14" s="434"/>
      <c r="I14" s="435"/>
      <c r="J14" s="433"/>
      <c r="K14" s="436"/>
      <c r="L14" s="437">
        <v>30</v>
      </c>
      <c r="M14" s="438">
        <f t="shared" ref="M14" si="1">H14+K14</f>
        <v>0</v>
      </c>
      <c r="N14" s="438"/>
      <c r="O14" s="438">
        <v>30</v>
      </c>
      <c r="P14" s="306">
        <v>1</v>
      </c>
      <c r="Q14" s="307" t="s">
        <v>66</v>
      </c>
      <c r="R14" s="307" t="s">
        <v>74</v>
      </c>
      <c r="S14" s="307" t="s">
        <v>85</v>
      </c>
      <c r="T14" s="347">
        <v>1</v>
      </c>
      <c r="U14" s="308" t="s">
        <v>69</v>
      </c>
      <c r="V14" s="308" t="s">
        <v>74</v>
      </c>
      <c r="W14" s="308" t="s">
        <v>85</v>
      </c>
      <c r="X14" s="306">
        <v>1</v>
      </c>
      <c r="Y14" s="307" t="s">
        <v>69</v>
      </c>
      <c r="Z14" s="307" t="s">
        <v>74</v>
      </c>
      <c r="AA14" s="307" t="s">
        <v>85</v>
      </c>
      <c r="AB14" s="347">
        <v>1</v>
      </c>
      <c r="AC14" s="308" t="s">
        <v>69</v>
      </c>
      <c r="AD14" s="308" t="s">
        <v>74</v>
      </c>
      <c r="AE14" s="308" t="s">
        <v>85</v>
      </c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2"/>
      <c r="DP14" s="422"/>
      <c r="DQ14" s="422"/>
      <c r="DR14" s="422"/>
      <c r="DS14" s="422"/>
      <c r="DT14" s="422"/>
      <c r="DU14" s="422"/>
      <c r="DV14" s="422"/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  <c r="FL14" s="422"/>
      <c r="FM14" s="422"/>
      <c r="FN14" s="422"/>
      <c r="FO14" s="422"/>
      <c r="FP14" s="422"/>
      <c r="FQ14" s="422"/>
      <c r="FR14" s="422"/>
      <c r="FS14" s="422"/>
      <c r="FT14" s="422"/>
      <c r="FU14" s="422"/>
      <c r="FV14" s="422"/>
      <c r="FW14" s="422"/>
      <c r="FX14" s="422"/>
      <c r="FY14" s="422"/>
      <c r="FZ14" s="422"/>
      <c r="GA14" s="422"/>
      <c r="GB14" s="422"/>
      <c r="GC14" s="422"/>
      <c r="GD14" s="422"/>
      <c r="GE14" s="422"/>
      <c r="GF14" s="422"/>
      <c r="GG14" s="422"/>
      <c r="GH14" s="422"/>
      <c r="GI14" s="422"/>
      <c r="GJ14" s="422"/>
      <c r="GK14" s="422"/>
      <c r="GL14" s="422"/>
      <c r="GM14" s="422"/>
      <c r="GN14" s="422"/>
      <c r="GO14" s="422"/>
      <c r="GP14" s="422"/>
      <c r="GQ14" s="422"/>
      <c r="GR14" s="422"/>
      <c r="GS14" s="422"/>
      <c r="GT14" s="422"/>
      <c r="GU14" s="422"/>
      <c r="GV14" s="422"/>
      <c r="GW14" s="422"/>
      <c r="GX14" s="422"/>
      <c r="GY14" s="422"/>
      <c r="GZ14" s="422"/>
      <c r="HA14" s="422"/>
      <c r="HB14" s="422"/>
      <c r="HC14" s="422"/>
      <c r="HD14" s="422"/>
      <c r="HE14" s="422"/>
      <c r="HF14" s="422"/>
      <c r="HG14" s="422"/>
      <c r="HH14" s="422"/>
      <c r="HI14" s="422"/>
      <c r="HJ14" s="422"/>
      <c r="HK14" s="422"/>
      <c r="HL14" s="422"/>
      <c r="HM14" s="422"/>
      <c r="HN14" s="422"/>
      <c r="HO14" s="422"/>
    </row>
    <row r="15" spans="1:223" ht="23.25" customHeight="1" x14ac:dyDescent="0.2">
      <c r="A15" s="343" t="s">
        <v>123</v>
      </c>
      <c r="B15" s="310" t="s">
        <v>146</v>
      </c>
      <c r="C15" s="361" t="s">
        <v>178</v>
      </c>
      <c r="D15" s="364"/>
      <c r="E15" s="345" t="s">
        <v>182</v>
      </c>
      <c r="F15" s="346" t="s">
        <v>182</v>
      </c>
      <c r="G15" s="299"/>
      <c r="H15" s="318"/>
      <c r="I15" s="146"/>
      <c r="J15" s="318"/>
      <c r="K15" s="359"/>
      <c r="L15" s="294"/>
      <c r="M15" s="411"/>
      <c r="N15" s="411"/>
      <c r="O15" s="411"/>
      <c r="P15" s="499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</row>
    <row r="16" spans="1:223" ht="24.75" customHeight="1" x14ac:dyDescent="0.25">
      <c r="A16" s="371" t="s">
        <v>147</v>
      </c>
      <c r="B16" s="311" t="s">
        <v>150</v>
      </c>
      <c r="C16" s="355" t="s">
        <v>179</v>
      </c>
      <c r="D16" s="367" t="s">
        <v>86</v>
      </c>
      <c r="E16" s="301" t="s">
        <v>180</v>
      </c>
      <c r="F16" s="302" t="s">
        <v>180</v>
      </c>
      <c r="G16" s="303"/>
      <c r="H16" s="319">
        <v>7.5</v>
      </c>
      <c r="I16" s="304">
        <v>2</v>
      </c>
      <c r="J16" s="419">
        <v>4</v>
      </c>
      <c r="K16" s="420">
        <v>3.5</v>
      </c>
      <c r="L16" s="305"/>
      <c r="M16" s="412">
        <f t="shared" ref="M16:M17" si="2">H16+K16</f>
        <v>11</v>
      </c>
      <c r="N16" s="412">
        <v>2</v>
      </c>
      <c r="O16" s="412">
        <v>2</v>
      </c>
      <c r="P16" s="306">
        <v>1</v>
      </c>
      <c r="Q16" s="307" t="s">
        <v>66</v>
      </c>
      <c r="R16" s="307" t="s">
        <v>74</v>
      </c>
      <c r="S16" s="307" t="s">
        <v>85</v>
      </c>
      <c r="T16" s="347">
        <v>1</v>
      </c>
      <c r="U16" s="308" t="s">
        <v>69</v>
      </c>
      <c r="V16" s="308" t="s">
        <v>70</v>
      </c>
      <c r="W16" s="308" t="s">
        <v>85</v>
      </c>
      <c r="X16" s="306">
        <v>1</v>
      </c>
      <c r="Y16" s="307" t="s">
        <v>69</v>
      </c>
      <c r="Z16" s="307" t="s">
        <v>70</v>
      </c>
      <c r="AA16" s="307" t="s">
        <v>85</v>
      </c>
      <c r="AB16" s="347">
        <v>1</v>
      </c>
      <c r="AC16" s="308" t="s">
        <v>69</v>
      </c>
      <c r="AD16" s="308" t="s">
        <v>70</v>
      </c>
      <c r="AE16" s="308" t="s">
        <v>85</v>
      </c>
    </row>
    <row r="17" spans="1:223" ht="23.25" customHeight="1" x14ac:dyDescent="0.25">
      <c r="A17" s="371" t="s">
        <v>149</v>
      </c>
      <c r="B17" s="312" t="s">
        <v>152</v>
      </c>
      <c r="C17" s="357" t="s">
        <v>184</v>
      </c>
      <c r="D17" s="367" t="s">
        <v>86</v>
      </c>
      <c r="E17" s="301" t="s">
        <v>183</v>
      </c>
      <c r="F17" s="302" t="s">
        <v>183</v>
      </c>
      <c r="G17" s="303"/>
      <c r="H17" s="319">
        <v>2.5</v>
      </c>
      <c r="I17" s="304">
        <v>0.75</v>
      </c>
      <c r="J17" s="419">
        <v>0</v>
      </c>
      <c r="K17" s="420">
        <v>12.5</v>
      </c>
      <c r="L17" s="305"/>
      <c r="M17" s="412">
        <f t="shared" si="2"/>
        <v>15</v>
      </c>
      <c r="N17" s="412"/>
      <c r="O17" s="412"/>
      <c r="P17" s="306">
        <v>1</v>
      </c>
      <c r="Q17" s="307" t="s">
        <v>66</v>
      </c>
      <c r="R17" s="307" t="s">
        <v>74</v>
      </c>
      <c r="S17" s="307" t="s">
        <v>85</v>
      </c>
      <c r="T17" s="347">
        <v>1</v>
      </c>
      <c r="U17" s="308" t="s">
        <v>69</v>
      </c>
      <c r="V17" s="308" t="s">
        <v>70</v>
      </c>
      <c r="W17" s="308" t="s">
        <v>85</v>
      </c>
      <c r="X17" s="306">
        <v>1</v>
      </c>
      <c r="Y17" s="307" t="s">
        <v>69</v>
      </c>
      <c r="Z17" s="307" t="s">
        <v>70</v>
      </c>
      <c r="AA17" s="307" t="s">
        <v>85</v>
      </c>
      <c r="AB17" s="347">
        <v>1</v>
      </c>
      <c r="AC17" s="308" t="s">
        <v>69</v>
      </c>
      <c r="AD17" s="308" t="s">
        <v>70</v>
      </c>
      <c r="AE17" s="308" t="s">
        <v>85</v>
      </c>
    </row>
    <row r="18" spans="1:223" ht="23.25" customHeight="1" x14ac:dyDescent="0.2">
      <c r="A18" s="343" t="s">
        <v>124</v>
      </c>
      <c r="B18" s="310" t="s">
        <v>160</v>
      </c>
      <c r="C18" s="361" t="s">
        <v>191</v>
      </c>
      <c r="D18" s="364"/>
      <c r="E18" s="345" t="s">
        <v>117</v>
      </c>
      <c r="F18" s="346" t="s">
        <v>117</v>
      </c>
      <c r="G18" s="358"/>
      <c r="H18" s="318"/>
      <c r="I18" s="359"/>
      <c r="J18" s="318" t="s">
        <v>198</v>
      </c>
      <c r="K18" s="359"/>
      <c r="L18" s="294"/>
      <c r="M18" s="413"/>
      <c r="N18" s="413"/>
      <c r="O18" s="413"/>
      <c r="P18" s="503"/>
      <c r="Q18" s="504"/>
      <c r="R18" s="504"/>
      <c r="S18" s="504"/>
      <c r="T18" s="500"/>
      <c r="U18" s="500"/>
      <c r="V18" s="500"/>
      <c r="W18" s="500"/>
      <c r="X18" s="500"/>
      <c r="Y18" s="500"/>
      <c r="Z18" s="500"/>
      <c r="AA18" s="500"/>
      <c r="AB18" s="141"/>
      <c r="AC18" s="141"/>
      <c r="AD18" s="141"/>
      <c r="AE18" s="141"/>
    </row>
    <row r="19" spans="1:223" ht="24.75" customHeight="1" x14ac:dyDescent="0.25">
      <c r="A19" s="393"/>
      <c r="B19" s="331" t="s">
        <v>154</v>
      </c>
      <c r="C19" s="356" t="s">
        <v>190</v>
      </c>
      <c r="D19" s="367" t="s">
        <v>86</v>
      </c>
      <c r="E19" s="405" t="s">
        <v>117</v>
      </c>
      <c r="F19" s="302"/>
      <c r="G19" s="303"/>
      <c r="H19" s="326"/>
      <c r="I19" s="304"/>
      <c r="J19" s="303"/>
      <c r="K19" s="327"/>
      <c r="L19" s="322"/>
      <c r="M19" s="412"/>
      <c r="N19" s="412"/>
      <c r="O19" s="412"/>
      <c r="P19" s="306">
        <v>1</v>
      </c>
      <c r="Q19" s="324" t="s">
        <v>69</v>
      </c>
      <c r="R19" s="324" t="s">
        <v>72</v>
      </c>
      <c r="S19" s="324"/>
      <c r="T19" s="325"/>
      <c r="U19" s="325"/>
      <c r="V19" s="325"/>
      <c r="W19" s="325"/>
      <c r="X19" s="323"/>
      <c r="Y19" s="324"/>
      <c r="Z19" s="324"/>
      <c r="AA19" s="324"/>
      <c r="AB19" s="325"/>
      <c r="AC19" s="325"/>
      <c r="AD19" s="325"/>
      <c r="AE19" s="325"/>
    </row>
    <row r="20" spans="1:223" ht="23.25" customHeight="1" x14ac:dyDescent="0.25">
      <c r="A20" s="382" t="s">
        <v>162</v>
      </c>
      <c r="B20" s="383" t="s">
        <v>161</v>
      </c>
      <c r="C20" s="384" t="s">
        <v>201</v>
      </c>
      <c r="D20" s="385"/>
      <c r="E20" s="386" t="s">
        <v>84</v>
      </c>
      <c r="F20" s="387" t="s">
        <v>84</v>
      </c>
      <c r="G20" s="388"/>
      <c r="H20" s="389"/>
      <c r="I20" s="390"/>
      <c r="J20" s="505"/>
      <c r="K20" s="506"/>
      <c r="L20" s="294"/>
      <c r="M20" s="414"/>
      <c r="N20" s="414"/>
      <c r="O20" s="414"/>
      <c r="P20" s="348"/>
      <c r="Q20" s="349"/>
      <c r="R20" s="349"/>
      <c r="S20" s="349"/>
      <c r="T20" s="350"/>
      <c r="U20" s="350"/>
      <c r="V20" s="350"/>
      <c r="W20" s="350"/>
      <c r="X20" s="351"/>
      <c r="Y20" s="350"/>
      <c r="Z20" s="350"/>
      <c r="AA20" s="350"/>
      <c r="AB20" s="350"/>
      <c r="AC20" s="350"/>
      <c r="AD20" s="350"/>
      <c r="AE20" s="350"/>
    </row>
    <row r="21" spans="1:223" ht="20.25" customHeight="1" x14ac:dyDescent="0.25">
      <c r="A21" s="396"/>
      <c r="B21" s="401" t="s">
        <v>210</v>
      </c>
      <c r="C21" s="372"/>
      <c r="D21" s="391"/>
      <c r="E21" s="403"/>
      <c r="F21" s="404"/>
      <c r="G21" s="397"/>
      <c r="H21" s="398"/>
      <c r="I21" s="399"/>
      <c r="J21" s="397"/>
      <c r="K21" s="399"/>
      <c r="L21" s="400"/>
      <c r="M21" s="414"/>
      <c r="N21" s="414"/>
      <c r="O21" s="414"/>
      <c r="P21" s="348"/>
      <c r="Q21" s="349"/>
      <c r="R21" s="349"/>
      <c r="S21" s="349"/>
      <c r="T21" s="350"/>
      <c r="U21" s="350"/>
      <c r="V21" s="350"/>
      <c r="W21" s="350"/>
      <c r="X21" s="351"/>
      <c r="Y21" s="350"/>
      <c r="Z21" s="350"/>
      <c r="AA21" s="350"/>
      <c r="AB21" s="350"/>
      <c r="AC21" s="350"/>
      <c r="AD21" s="350"/>
      <c r="AE21" s="350"/>
    </row>
    <row r="22" spans="1:223" ht="23.25" customHeight="1" x14ac:dyDescent="0.25">
      <c r="A22" s="396"/>
      <c r="B22" s="402" t="s">
        <v>205</v>
      </c>
      <c r="C22" s="372" t="s">
        <v>206</v>
      </c>
      <c r="D22" s="391" t="s">
        <v>86</v>
      </c>
      <c r="E22" s="403" t="s">
        <v>84</v>
      </c>
      <c r="F22" s="404" t="s">
        <v>84</v>
      </c>
      <c r="G22" s="397"/>
      <c r="H22" s="392"/>
      <c r="I22" s="399"/>
      <c r="J22" s="509" t="s">
        <v>216</v>
      </c>
      <c r="K22" s="506"/>
      <c r="L22" s="400"/>
      <c r="M22" s="414"/>
      <c r="N22" s="414"/>
      <c r="O22" s="414"/>
      <c r="P22" s="306">
        <v>1</v>
      </c>
      <c r="Q22" s="307" t="s">
        <v>69</v>
      </c>
      <c r="R22" s="307" t="s">
        <v>72</v>
      </c>
      <c r="S22" s="307"/>
      <c r="T22" s="143"/>
      <c r="U22" s="143"/>
      <c r="V22" s="143"/>
      <c r="W22" s="143"/>
      <c r="X22" s="150"/>
      <c r="Y22" s="142"/>
      <c r="Z22" s="142"/>
      <c r="AA22" s="142"/>
      <c r="AB22" s="143"/>
      <c r="AC22" s="143"/>
      <c r="AD22" s="143"/>
      <c r="AE22" s="143"/>
    </row>
    <row r="23" spans="1:223" ht="23.25" customHeight="1" x14ac:dyDescent="0.25">
      <c r="A23" s="396"/>
      <c r="B23" s="402" t="s">
        <v>211</v>
      </c>
      <c r="C23" s="372" t="s">
        <v>207</v>
      </c>
      <c r="D23" s="391" t="s">
        <v>86</v>
      </c>
      <c r="E23" s="403" t="s">
        <v>84</v>
      </c>
      <c r="F23" s="404" t="s">
        <v>84</v>
      </c>
      <c r="G23" s="397"/>
      <c r="H23" s="398"/>
      <c r="I23" s="399"/>
      <c r="J23" s="509" t="s">
        <v>217</v>
      </c>
      <c r="K23" s="506"/>
      <c r="L23" s="400"/>
      <c r="M23" s="414"/>
      <c r="N23" s="414"/>
      <c r="O23" s="414"/>
      <c r="P23" s="306">
        <v>1</v>
      </c>
      <c r="Q23" s="307" t="s">
        <v>69</v>
      </c>
      <c r="R23" s="307" t="s">
        <v>72</v>
      </c>
      <c r="S23" s="307"/>
      <c r="T23" s="143"/>
      <c r="U23" s="143"/>
      <c r="V23" s="143"/>
      <c r="W23" s="143"/>
      <c r="X23" s="150"/>
      <c r="Y23" s="142"/>
      <c r="Z23" s="142"/>
      <c r="AA23" s="142"/>
      <c r="AB23" s="143"/>
      <c r="AC23" s="143"/>
      <c r="AD23" s="143"/>
      <c r="AE23" s="143"/>
    </row>
    <row r="24" spans="1:223" ht="23.25" customHeight="1" x14ac:dyDescent="0.25">
      <c r="A24" s="340"/>
      <c r="B24" s="341" t="s">
        <v>157</v>
      </c>
      <c r="C24" s="362" t="s">
        <v>203</v>
      </c>
      <c r="D24" s="368" t="s">
        <v>86</v>
      </c>
      <c r="E24" s="342"/>
      <c r="F24" s="342"/>
      <c r="G24" s="299"/>
      <c r="H24" s="344"/>
      <c r="I24" s="146"/>
      <c r="J24" s="507" t="s">
        <v>200</v>
      </c>
      <c r="K24" s="508"/>
      <c r="L24" s="297"/>
      <c r="M24" s="415"/>
      <c r="N24" s="415"/>
      <c r="O24" s="416"/>
      <c r="P24" s="336"/>
      <c r="Q24" s="337"/>
      <c r="R24" s="337"/>
      <c r="S24" s="337"/>
      <c r="T24" s="338"/>
      <c r="U24" s="338"/>
      <c r="V24" s="338"/>
      <c r="W24" s="338"/>
      <c r="X24" s="339"/>
      <c r="Y24" s="338"/>
      <c r="Z24" s="338"/>
      <c r="AA24" s="338"/>
      <c r="AB24" s="338"/>
      <c r="AC24" s="338"/>
      <c r="AD24" s="338"/>
      <c r="AE24" s="338"/>
    </row>
    <row r="25" spans="1:223" ht="23.25" customHeight="1" x14ac:dyDescent="0.25">
      <c r="A25" s="340"/>
      <c r="B25" s="394"/>
      <c r="C25" s="395"/>
      <c r="D25" s="373"/>
      <c r="E25" s="374"/>
      <c r="F25" s="374"/>
      <c r="G25" s="375"/>
      <c r="H25" s="376"/>
      <c r="I25" s="377"/>
      <c r="J25" s="344"/>
      <c r="K25" s="344"/>
      <c r="L25" s="377"/>
      <c r="M25" s="417"/>
      <c r="N25" s="417"/>
      <c r="O25" s="417"/>
      <c r="P25" s="378"/>
      <c r="Q25" s="379"/>
      <c r="R25" s="379"/>
      <c r="S25" s="379"/>
      <c r="T25" s="380"/>
      <c r="U25" s="380"/>
      <c r="V25" s="380"/>
      <c r="W25" s="380"/>
      <c r="X25" s="381"/>
      <c r="Y25" s="380"/>
      <c r="Z25" s="380"/>
      <c r="AA25" s="380"/>
      <c r="AB25" s="380"/>
      <c r="AC25" s="380"/>
      <c r="AD25" s="380"/>
      <c r="AE25" s="380"/>
    </row>
    <row r="26" spans="1:223" ht="17.100000000000001" customHeight="1" x14ac:dyDescent="0.2">
      <c r="A26" s="140"/>
      <c r="B26" s="144" t="s">
        <v>21</v>
      </c>
      <c r="C26" s="352" t="s">
        <v>20</v>
      </c>
      <c r="D26" s="369"/>
      <c r="E26" s="140"/>
      <c r="F26" s="291"/>
      <c r="G26" s="296"/>
      <c r="H26" s="317"/>
      <c r="I26" s="300"/>
      <c r="J26" s="317"/>
      <c r="K26" s="300"/>
      <c r="L26" s="293"/>
      <c r="M26" s="410"/>
      <c r="N26" s="410"/>
      <c r="O26" s="410"/>
      <c r="P26" s="407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</row>
    <row r="27" spans="1:223" ht="23.25" customHeight="1" x14ac:dyDescent="0.2">
      <c r="A27" s="145" t="s">
        <v>112</v>
      </c>
      <c r="B27" s="310" t="s">
        <v>113</v>
      </c>
      <c r="C27" s="360" t="s">
        <v>186</v>
      </c>
      <c r="D27" s="365"/>
      <c r="E27" s="345" t="s">
        <v>180</v>
      </c>
      <c r="F27" s="345" t="s">
        <v>180</v>
      </c>
      <c r="G27" s="358"/>
      <c r="H27" s="318"/>
      <c r="I27" s="359"/>
      <c r="J27" s="318"/>
      <c r="K27" s="359"/>
      <c r="L27" s="294"/>
      <c r="M27" s="411"/>
      <c r="N27" s="411"/>
      <c r="O27" s="411"/>
      <c r="P27" s="499"/>
      <c r="Q27" s="500"/>
      <c r="R27" s="500"/>
      <c r="S27" s="500"/>
      <c r="T27" s="500"/>
      <c r="U27" s="500"/>
      <c r="V27" s="500"/>
      <c r="W27" s="500"/>
      <c r="X27" s="500"/>
      <c r="Y27" s="500"/>
      <c r="Z27" s="500"/>
      <c r="AA27" s="500"/>
      <c r="AB27" s="141"/>
      <c r="AC27" s="141"/>
      <c r="AD27" s="141"/>
      <c r="AE27" s="141"/>
    </row>
    <row r="28" spans="1:223" ht="23.25" customHeight="1" x14ac:dyDescent="0.25">
      <c r="A28" s="371" t="s">
        <v>120</v>
      </c>
      <c r="B28" s="312" t="s">
        <v>208</v>
      </c>
      <c r="C28" s="406" t="s">
        <v>209</v>
      </c>
      <c r="D28" s="367" t="s">
        <v>86</v>
      </c>
      <c r="E28" s="301" t="s">
        <v>180</v>
      </c>
      <c r="F28" s="302" t="s">
        <v>180</v>
      </c>
      <c r="G28" s="303"/>
      <c r="H28" s="319">
        <v>7.5</v>
      </c>
      <c r="I28" s="304">
        <v>2</v>
      </c>
      <c r="J28" s="419">
        <v>4</v>
      </c>
      <c r="K28" s="420">
        <v>3.5</v>
      </c>
      <c r="L28" s="421"/>
      <c r="M28" s="412">
        <f t="shared" ref="M28" si="3">H28+K28</f>
        <v>11</v>
      </c>
      <c r="N28" s="412">
        <v>2</v>
      </c>
      <c r="O28" s="412">
        <v>2</v>
      </c>
      <c r="P28" s="306">
        <v>1</v>
      </c>
      <c r="Q28" s="307" t="s">
        <v>66</v>
      </c>
      <c r="R28" s="307" t="s">
        <v>74</v>
      </c>
      <c r="S28" s="307" t="s">
        <v>85</v>
      </c>
      <c r="T28" s="347">
        <v>1</v>
      </c>
      <c r="U28" s="308" t="s">
        <v>69</v>
      </c>
      <c r="V28" s="308" t="s">
        <v>70</v>
      </c>
      <c r="W28" s="308" t="s">
        <v>85</v>
      </c>
      <c r="X28" s="306">
        <v>1</v>
      </c>
      <c r="Y28" s="307" t="s">
        <v>69</v>
      </c>
      <c r="Z28" s="307" t="s">
        <v>70</v>
      </c>
      <c r="AA28" s="307" t="s">
        <v>85</v>
      </c>
      <c r="AB28" s="347">
        <v>1</v>
      </c>
      <c r="AC28" s="308" t="s">
        <v>69</v>
      </c>
      <c r="AD28" s="308" t="s">
        <v>70</v>
      </c>
      <c r="AE28" s="308" t="s">
        <v>85</v>
      </c>
    </row>
    <row r="29" spans="1:223" ht="23.25" customHeight="1" x14ac:dyDescent="0.2">
      <c r="A29" s="343" t="s">
        <v>121</v>
      </c>
      <c r="B29" s="310" t="s">
        <v>140</v>
      </c>
      <c r="C29" s="361" t="s">
        <v>187</v>
      </c>
      <c r="D29" s="364"/>
      <c r="E29" s="345" t="s">
        <v>84</v>
      </c>
      <c r="F29" s="346" t="s">
        <v>84</v>
      </c>
      <c r="G29" s="358"/>
      <c r="H29" s="318"/>
      <c r="I29" s="359"/>
      <c r="J29" s="318"/>
      <c r="K29" s="359"/>
      <c r="L29" s="294"/>
      <c r="M29" s="411"/>
      <c r="N29" s="411"/>
      <c r="O29" s="411"/>
      <c r="P29" s="499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</row>
    <row r="30" spans="1:223" ht="23.25" customHeight="1" x14ac:dyDescent="0.2">
      <c r="A30" s="309" t="s">
        <v>126</v>
      </c>
      <c r="B30" s="312" t="s">
        <v>130</v>
      </c>
      <c r="C30" s="353" t="s">
        <v>167</v>
      </c>
      <c r="D30" s="367" t="s">
        <v>86</v>
      </c>
      <c r="E30" s="289" t="s">
        <v>116</v>
      </c>
      <c r="F30" s="295" t="s">
        <v>116</v>
      </c>
      <c r="G30" s="303"/>
      <c r="H30" s="319">
        <v>15</v>
      </c>
      <c r="I30" s="304">
        <v>4</v>
      </c>
      <c r="J30" s="419">
        <v>4</v>
      </c>
      <c r="K30" s="420">
        <v>11</v>
      </c>
      <c r="L30" s="305"/>
      <c r="M30" s="412">
        <f t="shared" ref="M30:M32" si="4">H30+K30</f>
        <v>26</v>
      </c>
      <c r="N30" s="412">
        <v>2</v>
      </c>
      <c r="O30" s="412">
        <v>2</v>
      </c>
      <c r="P30" s="306">
        <v>1</v>
      </c>
      <c r="Q30" s="307" t="s">
        <v>66</v>
      </c>
      <c r="R30" s="307" t="s">
        <v>74</v>
      </c>
      <c r="S30" s="307" t="s">
        <v>85</v>
      </c>
      <c r="T30" s="347">
        <v>1</v>
      </c>
      <c r="U30" s="308" t="s">
        <v>69</v>
      </c>
      <c r="V30" s="308" t="s">
        <v>70</v>
      </c>
      <c r="W30" s="308" t="s">
        <v>85</v>
      </c>
      <c r="X30" s="306">
        <v>1</v>
      </c>
      <c r="Y30" s="306" t="s">
        <v>69</v>
      </c>
      <c r="Z30" s="307" t="s">
        <v>70</v>
      </c>
      <c r="AA30" s="307" t="s">
        <v>85</v>
      </c>
      <c r="AB30" s="347">
        <v>1</v>
      </c>
      <c r="AC30" s="308" t="s">
        <v>69</v>
      </c>
      <c r="AD30" s="308" t="s">
        <v>70</v>
      </c>
      <c r="AE30" s="308" t="s">
        <v>85</v>
      </c>
    </row>
    <row r="31" spans="1:223" s="423" customFormat="1" ht="23.25" customHeight="1" x14ac:dyDescent="0.2">
      <c r="A31" s="309" t="s">
        <v>127</v>
      </c>
      <c r="B31" s="312" t="s">
        <v>197</v>
      </c>
      <c r="C31" s="353" t="s">
        <v>225</v>
      </c>
      <c r="D31" s="367" t="s">
        <v>86</v>
      </c>
      <c r="E31" s="289" t="s">
        <v>116</v>
      </c>
      <c r="F31" s="295" t="s">
        <v>116</v>
      </c>
      <c r="G31" s="425"/>
      <c r="H31" s="319">
        <v>15</v>
      </c>
      <c r="I31" s="426">
        <v>4</v>
      </c>
      <c r="J31" s="419">
        <v>4</v>
      </c>
      <c r="K31" s="420">
        <v>11</v>
      </c>
      <c r="L31" s="305"/>
      <c r="M31" s="412">
        <f>H31+K31</f>
        <v>26</v>
      </c>
      <c r="N31" s="412">
        <v>2</v>
      </c>
      <c r="O31" s="412">
        <v>2</v>
      </c>
      <c r="P31" s="306">
        <v>1</v>
      </c>
      <c r="Q31" s="307" t="s">
        <v>66</v>
      </c>
      <c r="R31" s="307" t="s">
        <v>74</v>
      </c>
      <c r="S31" s="307" t="s">
        <v>85</v>
      </c>
      <c r="T31" s="347">
        <v>1</v>
      </c>
      <c r="U31" s="308" t="s">
        <v>69</v>
      </c>
      <c r="V31" s="308" t="s">
        <v>70</v>
      </c>
      <c r="W31" s="308" t="s">
        <v>85</v>
      </c>
      <c r="X31" s="306">
        <v>1</v>
      </c>
      <c r="Y31" s="307" t="s">
        <v>69</v>
      </c>
      <c r="Z31" s="307" t="s">
        <v>70</v>
      </c>
      <c r="AA31" s="307" t="s">
        <v>85</v>
      </c>
      <c r="AB31" s="347">
        <v>1</v>
      </c>
      <c r="AC31" s="308" t="s">
        <v>69</v>
      </c>
      <c r="AD31" s="308" t="s">
        <v>70</v>
      </c>
      <c r="AE31" s="308" t="s">
        <v>85</v>
      </c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22"/>
      <c r="DK31" s="422"/>
      <c r="DL31" s="422"/>
      <c r="DM31" s="422"/>
      <c r="DN31" s="422"/>
      <c r="DO31" s="422"/>
      <c r="DP31" s="422"/>
      <c r="DQ31" s="422"/>
      <c r="DR31" s="422"/>
      <c r="DS31" s="422"/>
      <c r="DT31" s="422"/>
      <c r="DU31" s="422"/>
      <c r="DV31" s="422"/>
      <c r="DW31" s="422"/>
      <c r="DX31" s="422"/>
      <c r="DY31" s="422"/>
      <c r="DZ31" s="422"/>
      <c r="EA31" s="422"/>
      <c r="EB31" s="422"/>
      <c r="EC31" s="422"/>
      <c r="ED31" s="422"/>
      <c r="EE31" s="422"/>
      <c r="EF31" s="422"/>
      <c r="EG31" s="422"/>
      <c r="EH31" s="422"/>
      <c r="EI31" s="422"/>
      <c r="EJ31" s="422"/>
      <c r="EK31" s="422"/>
      <c r="EL31" s="422"/>
      <c r="EM31" s="422"/>
      <c r="EN31" s="422"/>
      <c r="EO31" s="422"/>
      <c r="EP31" s="422"/>
      <c r="EQ31" s="422"/>
      <c r="ER31" s="422"/>
      <c r="ES31" s="422"/>
      <c r="ET31" s="422"/>
      <c r="EU31" s="422"/>
      <c r="EV31" s="422"/>
      <c r="EW31" s="422"/>
      <c r="EX31" s="422"/>
      <c r="EY31" s="422"/>
      <c r="EZ31" s="422"/>
      <c r="FA31" s="422"/>
      <c r="FB31" s="422"/>
      <c r="FC31" s="422"/>
      <c r="FD31" s="422"/>
      <c r="FE31" s="422"/>
      <c r="FF31" s="422"/>
      <c r="FG31" s="422"/>
      <c r="FH31" s="422"/>
      <c r="FI31" s="422"/>
      <c r="FJ31" s="422"/>
      <c r="FK31" s="422"/>
      <c r="FL31" s="422"/>
      <c r="FM31" s="422"/>
      <c r="FN31" s="422"/>
      <c r="FO31" s="422"/>
      <c r="FP31" s="422"/>
      <c r="FQ31" s="422"/>
      <c r="FR31" s="422"/>
      <c r="FS31" s="422"/>
      <c r="FT31" s="422"/>
      <c r="FU31" s="422"/>
      <c r="FV31" s="422"/>
      <c r="FW31" s="422"/>
      <c r="FX31" s="422"/>
      <c r="FY31" s="422"/>
      <c r="FZ31" s="422"/>
      <c r="GA31" s="422"/>
      <c r="GB31" s="422"/>
      <c r="GC31" s="422"/>
      <c r="GD31" s="422"/>
      <c r="GE31" s="422"/>
      <c r="GF31" s="422"/>
      <c r="GG31" s="422"/>
      <c r="GH31" s="422"/>
      <c r="GI31" s="422"/>
      <c r="GJ31" s="422"/>
      <c r="GK31" s="422"/>
      <c r="GL31" s="422"/>
      <c r="GM31" s="422"/>
      <c r="GN31" s="422"/>
      <c r="GO31" s="422"/>
      <c r="GP31" s="422"/>
      <c r="GQ31" s="422"/>
      <c r="GR31" s="422"/>
      <c r="GS31" s="422"/>
      <c r="GT31" s="422"/>
      <c r="GU31" s="422"/>
      <c r="GV31" s="422"/>
      <c r="GW31" s="422"/>
      <c r="GX31" s="422"/>
      <c r="GY31" s="422"/>
      <c r="GZ31" s="422"/>
      <c r="HA31" s="422"/>
      <c r="HB31" s="422"/>
      <c r="HC31" s="422"/>
      <c r="HD31" s="422"/>
      <c r="HE31" s="422"/>
      <c r="HF31" s="422"/>
      <c r="HG31" s="422"/>
      <c r="HH31" s="422"/>
      <c r="HI31" s="422"/>
      <c r="HJ31" s="422"/>
      <c r="HK31" s="422"/>
      <c r="HL31" s="422"/>
      <c r="HM31" s="422"/>
      <c r="HN31" s="422"/>
      <c r="HO31" s="422"/>
    </row>
    <row r="32" spans="1:223" ht="23.25" customHeight="1" x14ac:dyDescent="0.2">
      <c r="A32" s="309" t="s">
        <v>128</v>
      </c>
      <c r="B32" s="312" t="s">
        <v>129</v>
      </c>
      <c r="C32" s="357" t="s">
        <v>168</v>
      </c>
      <c r="D32" s="367" t="s">
        <v>86</v>
      </c>
      <c r="E32" s="289" t="s">
        <v>116</v>
      </c>
      <c r="F32" s="295" t="s">
        <v>116</v>
      </c>
      <c r="G32" s="303"/>
      <c r="H32" s="319">
        <v>15</v>
      </c>
      <c r="I32" s="304">
        <v>4</v>
      </c>
      <c r="J32" s="419">
        <v>4</v>
      </c>
      <c r="K32" s="420">
        <v>11</v>
      </c>
      <c r="L32" s="305"/>
      <c r="M32" s="412">
        <f t="shared" si="4"/>
        <v>26</v>
      </c>
      <c r="N32" s="412">
        <v>2</v>
      </c>
      <c r="O32" s="412">
        <v>2</v>
      </c>
      <c r="P32" s="306">
        <v>1</v>
      </c>
      <c r="Q32" s="307" t="s">
        <v>66</v>
      </c>
      <c r="R32" s="307" t="s">
        <v>74</v>
      </c>
      <c r="S32" s="307" t="s">
        <v>85</v>
      </c>
      <c r="T32" s="347">
        <v>1</v>
      </c>
      <c r="U32" s="308" t="s">
        <v>69</v>
      </c>
      <c r="V32" s="308" t="s">
        <v>70</v>
      </c>
      <c r="W32" s="308" t="s">
        <v>85</v>
      </c>
      <c r="X32" s="306">
        <v>1</v>
      </c>
      <c r="Y32" s="307" t="s">
        <v>69</v>
      </c>
      <c r="Z32" s="307" t="s">
        <v>70</v>
      </c>
      <c r="AA32" s="307" t="s">
        <v>85</v>
      </c>
      <c r="AB32" s="347">
        <v>1</v>
      </c>
      <c r="AC32" s="308" t="s">
        <v>69</v>
      </c>
      <c r="AD32" s="308" t="s">
        <v>70</v>
      </c>
      <c r="AE32" s="308" t="s">
        <v>85</v>
      </c>
    </row>
    <row r="33" spans="1:36" ht="23.25" customHeight="1" x14ac:dyDescent="0.2">
      <c r="A33" s="343" t="s">
        <v>122</v>
      </c>
      <c r="B33" s="310" t="s">
        <v>141</v>
      </c>
      <c r="C33" s="361" t="s">
        <v>188</v>
      </c>
      <c r="D33" s="364"/>
      <c r="E33" s="345" t="s">
        <v>50</v>
      </c>
      <c r="F33" s="346" t="s">
        <v>50</v>
      </c>
      <c r="G33" s="358"/>
      <c r="H33" s="318"/>
      <c r="I33" s="359"/>
      <c r="J33" s="318"/>
      <c r="K33" s="359"/>
      <c r="L33" s="294"/>
      <c r="M33" s="411"/>
      <c r="N33" s="411"/>
      <c r="O33" s="411"/>
      <c r="P33" s="499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</row>
    <row r="34" spans="1:36" ht="30" customHeight="1" x14ac:dyDescent="0.2">
      <c r="A34" s="309" t="s">
        <v>138</v>
      </c>
      <c r="B34" s="312" t="s">
        <v>143</v>
      </c>
      <c r="C34" s="357" t="s">
        <v>169</v>
      </c>
      <c r="D34" s="367" t="s">
        <v>86</v>
      </c>
      <c r="E34" s="289" t="s">
        <v>116</v>
      </c>
      <c r="F34" s="295" t="s">
        <v>116</v>
      </c>
      <c r="G34" s="303"/>
      <c r="H34" s="319"/>
      <c r="I34" s="304"/>
      <c r="J34" s="419"/>
      <c r="K34" s="420"/>
      <c r="L34" s="305">
        <v>30</v>
      </c>
      <c r="M34" s="412">
        <f t="shared" ref="M34" si="5">H34+K34</f>
        <v>0</v>
      </c>
      <c r="N34" s="412"/>
      <c r="O34" s="412">
        <v>30</v>
      </c>
      <c r="P34" s="306">
        <v>1</v>
      </c>
      <c r="Q34" s="307" t="s">
        <v>66</v>
      </c>
      <c r="R34" s="307" t="s">
        <v>74</v>
      </c>
      <c r="S34" s="307" t="s">
        <v>85</v>
      </c>
      <c r="T34" s="347">
        <v>1</v>
      </c>
      <c r="U34" s="308" t="s">
        <v>69</v>
      </c>
      <c r="V34" s="308" t="s">
        <v>74</v>
      </c>
      <c r="W34" s="308" t="s">
        <v>85</v>
      </c>
      <c r="X34" s="306">
        <v>1</v>
      </c>
      <c r="Y34" s="307" t="s">
        <v>69</v>
      </c>
      <c r="Z34" s="307" t="s">
        <v>74</v>
      </c>
      <c r="AA34" s="307" t="s">
        <v>85</v>
      </c>
      <c r="AB34" s="347">
        <v>1</v>
      </c>
      <c r="AC34" s="308" t="s">
        <v>69</v>
      </c>
      <c r="AD34" s="308" t="s">
        <v>74</v>
      </c>
      <c r="AE34" s="308" t="s">
        <v>85</v>
      </c>
    </row>
    <row r="35" spans="1:36" ht="23.25" customHeight="1" x14ac:dyDescent="0.2">
      <c r="A35" s="309" t="s">
        <v>139</v>
      </c>
      <c r="B35" s="312" t="s">
        <v>145</v>
      </c>
      <c r="C35" s="357" t="s">
        <v>170</v>
      </c>
      <c r="D35" s="367" t="s">
        <v>86</v>
      </c>
      <c r="E35" s="289" t="s">
        <v>116</v>
      </c>
      <c r="F35" s="295" t="s">
        <v>116</v>
      </c>
      <c r="G35" s="303"/>
      <c r="H35" s="319">
        <v>15</v>
      </c>
      <c r="I35" s="304">
        <v>4</v>
      </c>
      <c r="J35" s="419">
        <v>4</v>
      </c>
      <c r="K35" s="420">
        <v>11</v>
      </c>
      <c r="L35" s="305"/>
      <c r="M35" s="412"/>
      <c r="N35" s="412"/>
      <c r="O35" s="412"/>
      <c r="P35" s="306">
        <v>1</v>
      </c>
      <c r="Q35" s="307" t="s">
        <v>66</v>
      </c>
      <c r="R35" s="307" t="s">
        <v>74</v>
      </c>
      <c r="S35" s="307" t="s">
        <v>85</v>
      </c>
      <c r="T35" s="347">
        <v>1</v>
      </c>
      <c r="U35" s="308" t="s">
        <v>69</v>
      </c>
      <c r="V35" s="308" t="s">
        <v>70</v>
      </c>
      <c r="W35" s="308" t="s">
        <v>85</v>
      </c>
      <c r="X35" s="306">
        <v>1</v>
      </c>
      <c r="Y35" s="307" t="s">
        <v>69</v>
      </c>
      <c r="Z35" s="307" t="s">
        <v>70</v>
      </c>
      <c r="AA35" s="307" t="s">
        <v>85</v>
      </c>
      <c r="AB35" s="347">
        <v>1</v>
      </c>
      <c r="AC35" s="308" t="s">
        <v>69</v>
      </c>
      <c r="AD35" s="308" t="s">
        <v>70</v>
      </c>
      <c r="AE35" s="308" t="s">
        <v>85</v>
      </c>
    </row>
    <row r="36" spans="1:36" ht="23.25" customHeight="1" x14ac:dyDescent="0.2">
      <c r="A36" s="343" t="s">
        <v>123</v>
      </c>
      <c r="B36" s="310" t="s">
        <v>146</v>
      </c>
      <c r="C36" s="361" t="s">
        <v>189</v>
      </c>
      <c r="D36" s="364"/>
      <c r="E36" s="345" t="s">
        <v>194</v>
      </c>
      <c r="F36" s="346" t="s">
        <v>194</v>
      </c>
      <c r="G36" s="358"/>
      <c r="H36" s="318"/>
      <c r="I36" s="359"/>
      <c r="J36" s="318"/>
      <c r="K36" s="359"/>
      <c r="L36" s="294"/>
      <c r="M36" s="411"/>
      <c r="N36" s="411"/>
      <c r="O36" s="411"/>
      <c r="P36" s="499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</row>
    <row r="37" spans="1:36" ht="24.75" customHeight="1" x14ac:dyDescent="0.25">
      <c r="A37" s="371" t="s">
        <v>147</v>
      </c>
      <c r="B37" s="311" t="s">
        <v>150</v>
      </c>
      <c r="C37" s="355" t="s">
        <v>195</v>
      </c>
      <c r="D37" s="367" t="s">
        <v>86</v>
      </c>
      <c r="E37" s="301" t="s">
        <v>180</v>
      </c>
      <c r="F37" s="302" t="s">
        <v>180</v>
      </c>
      <c r="G37" s="303"/>
      <c r="H37" s="319">
        <v>7.5</v>
      </c>
      <c r="I37" s="304">
        <v>2</v>
      </c>
      <c r="J37" s="419">
        <v>0</v>
      </c>
      <c r="K37" s="420">
        <v>7.5</v>
      </c>
      <c r="L37" s="305"/>
      <c r="M37" s="412">
        <f t="shared" ref="M37:M39" si="6">H37+K37</f>
        <v>15</v>
      </c>
      <c r="N37" s="412"/>
      <c r="O37" s="412"/>
      <c r="P37" s="306">
        <v>1</v>
      </c>
      <c r="Q37" s="307" t="s">
        <v>66</v>
      </c>
      <c r="R37" s="307" t="s">
        <v>74</v>
      </c>
      <c r="S37" s="307" t="s">
        <v>85</v>
      </c>
      <c r="T37" s="347">
        <v>1</v>
      </c>
      <c r="U37" s="308" t="s">
        <v>69</v>
      </c>
      <c r="V37" s="308" t="s">
        <v>70</v>
      </c>
      <c r="W37" s="308" t="s">
        <v>85</v>
      </c>
      <c r="X37" s="306">
        <v>1</v>
      </c>
      <c r="Y37" s="307" t="s">
        <v>69</v>
      </c>
      <c r="Z37" s="307" t="s">
        <v>70</v>
      </c>
      <c r="AA37" s="307" t="s">
        <v>85</v>
      </c>
      <c r="AB37" s="347">
        <v>1</v>
      </c>
      <c r="AC37" s="308" t="s">
        <v>69</v>
      </c>
      <c r="AD37" s="308" t="s">
        <v>70</v>
      </c>
      <c r="AE37" s="308" t="s">
        <v>85</v>
      </c>
    </row>
    <row r="38" spans="1:36" ht="23.25" customHeight="1" x14ac:dyDescent="0.25">
      <c r="A38" s="309" t="s">
        <v>148</v>
      </c>
      <c r="B38" s="312" t="s">
        <v>151</v>
      </c>
      <c r="C38" s="357" t="s">
        <v>171</v>
      </c>
      <c r="D38" s="367" t="s">
        <v>86</v>
      </c>
      <c r="E38" s="301" t="s">
        <v>116</v>
      </c>
      <c r="F38" s="302" t="s">
        <v>116</v>
      </c>
      <c r="G38" s="303"/>
      <c r="H38" s="319">
        <v>15</v>
      </c>
      <c r="I38" s="304">
        <v>4</v>
      </c>
      <c r="J38" s="419">
        <v>4</v>
      </c>
      <c r="K38" s="420">
        <v>11</v>
      </c>
      <c r="L38" s="305"/>
      <c r="M38" s="412">
        <f t="shared" si="6"/>
        <v>26</v>
      </c>
      <c r="N38" s="412">
        <v>2</v>
      </c>
      <c r="O38" s="412">
        <v>2</v>
      </c>
      <c r="P38" s="306">
        <v>1</v>
      </c>
      <c r="Q38" s="307" t="s">
        <v>66</v>
      </c>
      <c r="R38" s="307" t="s">
        <v>74</v>
      </c>
      <c r="S38" s="307" t="s">
        <v>85</v>
      </c>
      <c r="T38" s="347">
        <v>1</v>
      </c>
      <c r="U38" s="308" t="s">
        <v>69</v>
      </c>
      <c r="V38" s="308" t="s">
        <v>70</v>
      </c>
      <c r="W38" s="308" t="s">
        <v>85</v>
      </c>
      <c r="X38" s="306">
        <v>1</v>
      </c>
      <c r="Y38" s="307" t="s">
        <v>69</v>
      </c>
      <c r="Z38" s="307" t="s">
        <v>70</v>
      </c>
      <c r="AA38" s="307" t="s">
        <v>85</v>
      </c>
      <c r="AB38" s="347">
        <v>1</v>
      </c>
      <c r="AC38" s="308" t="s">
        <v>69</v>
      </c>
      <c r="AD38" s="308" t="s">
        <v>70</v>
      </c>
      <c r="AE38" s="308" t="s">
        <v>85</v>
      </c>
    </row>
    <row r="39" spans="1:36" ht="23.25" customHeight="1" x14ac:dyDescent="0.2">
      <c r="A39" s="371" t="s">
        <v>149</v>
      </c>
      <c r="B39" s="312" t="s">
        <v>152</v>
      </c>
      <c r="C39" s="357" t="s">
        <v>196</v>
      </c>
      <c r="D39" s="367" t="s">
        <v>86</v>
      </c>
      <c r="E39" s="289" t="s">
        <v>183</v>
      </c>
      <c r="F39" s="295" t="s">
        <v>183</v>
      </c>
      <c r="G39" s="303"/>
      <c r="H39" s="319">
        <v>2.5</v>
      </c>
      <c r="I39" s="304">
        <v>0.75</v>
      </c>
      <c r="J39" s="419">
        <v>4</v>
      </c>
      <c r="K39" s="420">
        <v>8.5</v>
      </c>
      <c r="L39" s="305"/>
      <c r="M39" s="412">
        <f t="shared" si="6"/>
        <v>11</v>
      </c>
      <c r="N39" s="412">
        <v>2</v>
      </c>
      <c r="O39" s="412">
        <v>2</v>
      </c>
      <c r="P39" s="306">
        <v>1</v>
      </c>
      <c r="Q39" s="307" t="s">
        <v>66</v>
      </c>
      <c r="R39" s="307" t="s">
        <v>74</v>
      </c>
      <c r="S39" s="307" t="s">
        <v>85</v>
      </c>
      <c r="T39" s="347">
        <v>1</v>
      </c>
      <c r="U39" s="308" t="s">
        <v>69</v>
      </c>
      <c r="V39" s="308" t="s">
        <v>70</v>
      </c>
      <c r="W39" s="308" t="s">
        <v>85</v>
      </c>
      <c r="X39" s="306">
        <v>1</v>
      </c>
      <c r="Y39" s="307" t="s">
        <v>69</v>
      </c>
      <c r="Z39" s="307" t="s">
        <v>70</v>
      </c>
      <c r="AA39" s="307" t="s">
        <v>85</v>
      </c>
      <c r="AB39" s="347">
        <v>1</v>
      </c>
      <c r="AC39" s="308" t="s">
        <v>69</v>
      </c>
      <c r="AD39" s="308" t="s">
        <v>70</v>
      </c>
      <c r="AE39" s="308" t="s">
        <v>85</v>
      </c>
    </row>
    <row r="40" spans="1:36" ht="23.25" customHeight="1" x14ac:dyDescent="0.2">
      <c r="A40" s="343" t="s">
        <v>124</v>
      </c>
      <c r="B40" s="310" t="s">
        <v>160</v>
      </c>
      <c r="C40" s="361" t="s">
        <v>192</v>
      </c>
      <c r="D40" s="364"/>
      <c r="E40" s="345" t="s">
        <v>117</v>
      </c>
      <c r="F40" s="346" t="s">
        <v>117</v>
      </c>
      <c r="G40" s="358"/>
      <c r="H40" s="318"/>
      <c r="I40" s="359"/>
      <c r="J40" s="318" t="s">
        <v>199</v>
      </c>
      <c r="K40" s="359"/>
      <c r="L40" s="294"/>
      <c r="M40" s="413"/>
      <c r="N40" s="413"/>
      <c r="O40" s="413"/>
      <c r="P40" s="503"/>
      <c r="Q40" s="504"/>
      <c r="R40" s="504"/>
      <c r="S40" s="504"/>
      <c r="T40" s="500"/>
      <c r="U40" s="500"/>
      <c r="V40" s="500"/>
      <c r="W40" s="500"/>
      <c r="X40" s="500"/>
      <c r="Y40" s="500"/>
      <c r="Z40" s="500"/>
      <c r="AA40" s="500"/>
      <c r="AB40" s="141"/>
      <c r="AC40" s="141"/>
      <c r="AD40" s="141"/>
      <c r="AE40" s="141"/>
    </row>
    <row r="41" spans="1:36" ht="24.75" customHeight="1" x14ac:dyDescent="0.25">
      <c r="A41" s="393"/>
      <c r="B41" s="331" t="s">
        <v>153</v>
      </c>
      <c r="C41" s="356" t="s">
        <v>193</v>
      </c>
      <c r="D41" s="367" t="s">
        <v>86</v>
      </c>
      <c r="E41" s="405" t="s">
        <v>117</v>
      </c>
      <c r="F41" s="302"/>
      <c r="G41" s="303"/>
      <c r="H41" s="319"/>
      <c r="I41" s="304"/>
      <c r="J41" s="303"/>
      <c r="K41" s="321"/>
      <c r="L41" s="322"/>
      <c r="M41" s="412"/>
      <c r="N41" s="412"/>
      <c r="O41" s="412"/>
      <c r="P41" s="306">
        <v>1</v>
      </c>
      <c r="Q41" s="324" t="s">
        <v>69</v>
      </c>
      <c r="R41" s="324" t="s">
        <v>70</v>
      </c>
      <c r="S41" s="324" t="s">
        <v>156</v>
      </c>
      <c r="T41" s="325"/>
      <c r="U41" s="325"/>
      <c r="V41" s="325"/>
      <c r="W41" s="325"/>
      <c r="X41" s="323"/>
      <c r="Y41" s="324"/>
      <c r="Z41" s="324"/>
      <c r="AA41" s="324"/>
      <c r="AB41" s="325"/>
      <c r="AC41" s="325"/>
      <c r="AD41" s="325"/>
      <c r="AE41" s="325"/>
    </row>
    <row r="42" spans="1:36" ht="23.25" customHeight="1" x14ac:dyDescent="0.25">
      <c r="A42" s="343" t="s">
        <v>162</v>
      </c>
      <c r="B42" s="310" t="s">
        <v>161</v>
      </c>
      <c r="C42" s="361" t="s">
        <v>202</v>
      </c>
      <c r="D42" s="364"/>
      <c r="E42" s="345" t="s">
        <v>84</v>
      </c>
      <c r="F42" s="346" t="s">
        <v>84</v>
      </c>
      <c r="G42" s="358"/>
      <c r="H42" s="318"/>
      <c r="I42" s="359"/>
      <c r="J42" s="318"/>
      <c r="K42" s="359"/>
      <c r="L42" s="294"/>
      <c r="M42" s="413"/>
      <c r="N42" s="413"/>
      <c r="O42" s="413"/>
      <c r="P42" s="348"/>
      <c r="Q42" s="349"/>
      <c r="R42" s="349"/>
      <c r="S42" s="349"/>
      <c r="T42" s="350"/>
      <c r="U42" s="350"/>
      <c r="V42" s="350"/>
      <c r="W42" s="350"/>
      <c r="X42" s="351"/>
      <c r="Y42" s="350"/>
      <c r="Z42" s="350"/>
      <c r="AA42" s="350"/>
      <c r="AB42" s="350"/>
      <c r="AC42" s="350"/>
      <c r="AD42" s="350"/>
      <c r="AE42" s="350"/>
    </row>
    <row r="43" spans="1:36" ht="22.5" customHeight="1" x14ac:dyDescent="0.25">
      <c r="A43" s="440"/>
      <c r="B43" s="441" t="s">
        <v>210</v>
      </c>
      <c r="C43" s="442"/>
      <c r="D43" s="443"/>
      <c r="E43" s="444"/>
      <c r="F43" s="445"/>
      <c r="G43" s="446"/>
      <c r="H43" s="447"/>
      <c r="I43" s="448"/>
      <c r="J43" s="446"/>
      <c r="K43" s="448"/>
      <c r="L43" s="477"/>
      <c r="M43" s="438"/>
      <c r="N43" s="438"/>
      <c r="O43" s="438"/>
      <c r="P43" s="484"/>
      <c r="Q43" s="485"/>
      <c r="R43" s="485"/>
      <c r="S43" s="485"/>
      <c r="T43" s="486"/>
      <c r="U43" s="486"/>
      <c r="V43" s="486"/>
      <c r="W43" s="486"/>
      <c r="X43" s="487"/>
      <c r="Y43" s="486"/>
      <c r="Z43" s="486"/>
      <c r="AA43" s="486"/>
      <c r="AB43" s="486"/>
      <c r="AC43" s="486"/>
      <c r="AD43" s="486"/>
      <c r="AE43" s="486"/>
      <c r="AF43" s="488"/>
    </row>
    <row r="44" spans="1:36" ht="23.25" customHeight="1" x14ac:dyDescent="0.2">
      <c r="A44" s="449"/>
      <c r="B44" s="450" t="s">
        <v>212</v>
      </c>
      <c r="C44" s="451" t="s">
        <v>214</v>
      </c>
      <c r="D44" s="452" t="s">
        <v>86</v>
      </c>
      <c r="E44" s="453" t="s">
        <v>84</v>
      </c>
      <c r="F44" s="454" t="s">
        <v>84</v>
      </c>
      <c r="G44" s="419"/>
      <c r="H44" s="447"/>
      <c r="I44" s="455"/>
      <c r="J44" s="501" t="s">
        <v>216</v>
      </c>
      <c r="K44" s="502"/>
      <c r="L44" s="478"/>
      <c r="M44" s="438"/>
      <c r="N44" s="438"/>
      <c r="O44" s="438"/>
      <c r="P44" s="306">
        <v>1</v>
      </c>
      <c r="Q44" s="324" t="s">
        <v>69</v>
      </c>
      <c r="R44" s="324" t="s">
        <v>70</v>
      </c>
      <c r="S44" s="332" t="s">
        <v>155</v>
      </c>
      <c r="T44" s="328"/>
      <c r="U44" s="328"/>
      <c r="V44" s="328"/>
      <c r="W44" s="328"/>
      <c r="X44" s="329"/>
      <c r="Y44" s="330"/>
      <c r="Z44" s="330"/>
      <c r="AA44" s="330"/>
      <c r="AB44" s="328"/>
      <c r="AC44" s="328"/>
      <c r="AD44" s="328"/>
      <c r="AE44" s="328"/>
    </row>
    <row r="45" spans="1:36" ht="23.25" customHeight="1" x14ac:dyDescent="0.2">
      <c r="A45" s="456"/>
      <c r="B45" s="457" t="s">
        <v>213</v>
      </c>
      <c r="C45" s="451" t="s">
        <v>215</v>
      </c>
      <c r="D45" s="458" t="s">
        <v>86</v>
      </c>
      <c r="E45" s="459" t="s">
        <v>84</v>
      </c>
      <c r="F45" s="460" t="s">
        <v>84</v>
      </c>
      <c r="G45" s="461"/>
      <c r="H45" s="462"/>
      <c r="I45" s="463"/>
      <c r="J45" s="501" t="s">
        <v>217</v>
      </c>
      <c r="K45" s="502"/>
      <c r="L45" s="479"/>
      <c r="M45" s="480"/>
      <c r="N45" s="480"/>
      <c r="O45" s="480"/>
      <c r="P45" s="306">
        <v>1</v>
      </c>
      <c r="Q45" s="332" t="s">
        <v>69</v>
      </c>
      <c r="R45" s="332" t="s">
        <v>70</v>
      </c>
      <c r="S45" s="332" t="s">
        <v>155</v>
      </c>
      <c r="T45" s="333"/>
      <c r="U45" s="333"/>
      <c r="V45" s="333"/>
      <c r="W45" s="333"/>
      <c r="X45" s="334"/>
      <c r="Y45" s="335"/>
      <c r="Z45" s="335"/>
      <c r="AA45" s="335"/>
      <c r="AB45" s="333"/>
      <c r="AC45" s="333"/>
      <c r="AD45" s="333"/>
      <c r="AE45" s="333"/>
    </row>
    <row r="46" spans="1:36" ht="23.25" customHeight="1" x14ac:dyDescent="0.25">
      <c r="A46" s="464"/>
      <c r="B46" s="457" t="s">
        <v>157</v>
      </c>
      <c r="C46" s="451" t="s">
        <v>204</v>
      </c>
      <c r="D46" s="465" t="s">
        <v>86</v>
      </c>
      <c r="E46" s="466"/>
      <c r="F46" s="466"/>
      <c r="G46" s="419"/>
      <c r="H46" s="467"/>
      <c r="I46" s="455"/>
      <c r="J46" s="497" t="s">
        <v>200</v>
      </c>
      <c r="K46" s="498"/>
      <c r="L46" s="478"/>
      <c r="M46" s="481"/>
      <c r="N46" s="481"/>
      <c r="O46" s="481"/>
      <c r="P46" s="489"/>
      <c r="Q46" s="490"/>
      <c r="R46" s="490"/>
      <c r="S46" s="490"/>
      <c r="T46" s="491"/>
      <c r="U46" s="491"/>
      <c r="V46" s="491"/>
      <c r="W46" s="491"/>
      <c r="X46" s="492"/>
      <c r="Y46" s="491"/>
      <c r="Z46" s="491"/>
      <c r="AA46" s="491"/>
      <c r="AB46" s="491"/>
      <c r="AC46" s="491"/>
      <c r="AD46" s="491"/>
      <c r="AE46" s="491"/>
      <c r="AF46" s="488"/>
      <c r="AG46" s="488"/>
      <c r="AH46" s="488"/>
      <c r="AI46" s="488"/>
      <c r="AJ46" s="488"/>
    </row>
    <row r="47" spans="1:36" ht="23.25" customHeight="1" x14ac:dyDescent="0.25">
      <c r="A47" s="468"/>
      <c r="B47" s="469"/>
      <c r="C47" s="470"/>
      <c r="D47" s="471"/>
      <c r="E47" s="472"/>
      <c r="F47" s="472"/>
      <c r="G47" s="473"/>
      <c r="H47" s="474"/>
      <c r="I47" s="475"/>
      <c r="J47" s="476"/>
      <c r="K47" s="475"/>
      <c r="L47" s="482"/>
      <c r="M47" s="483"/>
      <c r="N47" s="483"/>
      <c r="O47" s="483"/>
      <c r="P47" s="493"/>
      <c r="Q47" s="494"/>
      <c r="R47" s="494"/>
      <c r="S47" s="494"/>
      <c r="T47" s="495"/>
      <c r="U47" s="495"/>
      <c r="V47" s="495"/>
      <c r="W47" s="495"/>
      <c r="X47" s="496"/>
      <c r="Y47" s="495"/>
      <c r="Z47" s="495"/>
      <c r="AA47" s="495"/>
      <c r="AB47" s="495"/>
      <c r="AC47" s="495"/>
      <c r="AD47" s="495"/>
      <c r="AE47" s="495"/>
      <c r="AF47" s="488"/>
      <c r="AG47" s="488"/>
      <c r="AH47" s="488"/>
      <c r="AI47" s="488"/>
      <c r="AJ47" s="488"/>
    </row>
    <row r="48" spans="1:36" x14ac:dyDescent="0.25"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8"/>
      <c r="AG48" s="488"/>
      <c r="AH48" s="488"/>
      <c r="AI48" s="488"/>
      <c r="AJ48" s="488"/>
    </row>
    <row r="49" spans="16:36" x14ac:dyDescent="0.25">
      <c r="P49" s="488"/>
      <c r="Q49" s="488"/>
      <c r="R49" s="488"/>
      <c r="S49" s="488"/>
      <c r="T49" s="488"/>
      <c r="U49" s="488"/>
      <c r="V49" s="488"/>
      <c r="W49" s="488"/>
      <c r="X49" s="488"/>
      <c r="Y49" s="488"/>
      <c r="Z49" s="488"/>
      <c r="AA49" s="488"/>
      <c r="AB49" s="488"/>
      <c r="AC49" s="488"/>
      <c r="AD49" s="488"/>
      <c r="AE49" s="488"/>
      <c r="AF49" s="488"/>
      <c r="AG49" s="488"/>
      <c r="AH49" s="488"/>
      <c r="AI49" s="488"/>
      <c r="AJ49" s="488"/>
    </row>
    <row r="50" spans="16:36" x14ac:dyDescent="0.25"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8"/>
      <c r="AI50" s="488"/>
      <c r="AJ50" s="488"/>
    </row>
    <row r="51" spans="16:36" x14ac:dyDescent="0.25"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488"/>
      <c r="AB51" s="488"/>
      <c r="AC51" s="488"/>
      <c r="AD51" s="488"/>
      <c r="AE51" s="488"/>
      <c r="AF51" s="488"/>
      <c r="AG51" s="488"/>
      <c r="AH51" s="488"/>
      <c r="AI51" s="488"/>
      <c r="AJ51" s="488"/>
    </row>
    <row r="52" spans="16:36" x14ac:dyDescent="0.25"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  <c r="AF52" s="488"/>
      <c r="AG52" s="488"/>
      <c r="AH52" s="488"/>
      <c r="AI52" s="488"/>
      <c r="AJ52" s="488"/>
    </row>
    <row r="53" spans="16:36" x14ac:dyDescent="0.25"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  <c r="AF53" s="488"/>
      <c r="AG53" s="488"/>
      <c r="AH53" s="488"/>
      <c r="AI53" s="488"/>
      <c r="AJ53" s="488"/>
    </row>
    <row r="54" spans="16:36" x14ac:dyDescent="0.25"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8"/>
    </row>
    <row r="55" spans="16:36" x14ac:dyDescent="0.25"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488"/>
      <c r="AA55" s="488"/>
      <c r="AB55" s="488"/>
      <c r="AC55" s="488"/>
      <c r="AD55" s="488"/>
      <c r="AE55" s="488"/>
      <c r="AF55" s="488"/>
      <c r="AG55" s="488"/>
      <c r="AH55" s="488"/>
      <c r="AI55" s="488"/>
      <c r="AJ55" s="488"/>
    </row>
    <row r="56" spans="16:36" x14ac:dyDescent="0.25"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</row>
  </sheetData>
  <mergeCells count="60">
    <mergeCell ref="AB10:AE10"/>
    <mergeCell ref="AB12:AE12"/>
    <mergeCell ref="AB15:AE15"/>
    <mergeCell ref="A1:A3"/>
    <mergeCell ref="B1:B3"/>
    <mergeCell ref="C1:C3"/>
    <mergeCell ref="E1:E3"/>
    <mergeCell ref="F1:F3"/>
    <mergeCell ref="D1:D3"/>
    <mergeCell ref="P5:S5"/>
    <mergeCell ref="T5:W5"/>
    <mergeCell ref="X5:AA5"/>
    <mergeCell ref="X10:AA10"/>
    <mergeCell ref="P12:S12"/>
    <mergeCell ref="T12:W12"/>
    <mergeCell ref="G1:L1"/>
    <mergeCell ref="P1:W1"/>
    <mergeCell ref="X1:AE1"/>
    <mergeCell ref="P2:S2"/>
    <mergeCell ref="T2:W2"/>
    <mergeCell ref="G2:I2"/>
    <mergeCell ref="J2:K2"/>
    <mergeCell ref="X2:AA2"/>
    <mergeCell ref="AB2:AE2"/>
    <mergeCell ref="M1:O1"/>
    <mergeCell ref="M2:O2"/>
    <mergeCell ref="X12:AA12"/>
    <mergeCell ref="P15:S15"/>
    <mergeCell ref="T15:W15"/>
    <mergeCell ref="X15:AA15"/>
    <mergeCell ref="X18:AA18"/>
    <mergeCell ref="J20:K20"/>
    <mergeCell ref="J24:K24"/>
    <mergeCell ref="P10:S10"/>
    <mergeCell ref="T10:W10"/>
    <mergeCell ref="P18:S18"/>
    <mergeCell ref="T18:W18"/>
    <mergeCell ref="J22:K22"/>
    <mergeCell ref="J23:K23"/>
    <mergeCell ref="P27:S27"/>
    <mergeCell ref="T27:W27"/>
    <mergeCell ref="X27:AA27"/>
    <mergeCell ref="P29:S29"/>
    <mergeCell ref="T29:W29"/>
    <mergeCell ref="X29:AA29"/>
    <mergeCell ref="AB36:AE36"/>
    <mergeCell ref="P40:S40"/>
    <mergeCell ref="T40:W40"/>
    <mergeCell ref="X40:AA40"/>
    <mergeCell ref="AB29:AE29"/>
    <mergeCell ref="P33:S33"/>
    <mergeCell ref="T33:W33"/>
    <mergeCell ref="X33:AA33"/>
    <mergeCell ref="AB33:AE33"/>
    <mergeCell ref="J46:K46"/>
    <mergeCell ref="P36:S36"/>
    <mergeCell ref="T36:W36"/>
    <mergeCell ref="X36:AA36"/>
    <mergeCell ref="J44:K44"/>
    <mergeCell ref="J45:K45"/>
  </mergeCells>
  <dataValidations count="2">
    <dataValidation type="list" allowBlank="1" showInputMessage="1" showErrorMessage="1" sqref="Q6:Q9 U6:U9 Y6:Y9 Y13:Y14 AC13:AC14 Q13:Q14 AC6:AC9 Q30:Q32 Y37:Y39 U37:U39 Q37:Q39 AC37:AC39 AC11 Y11 U11 Q11 AC16:AC17 Q16:Q17 U16:U17 Y16:Y17 U19:U25 AC28 Y28 U28 Q28 AC41:AC47 Y41:Y47 Q41:Q47 U41:U47 AC19:AC25 Y19:Y25 Q19:Q25 AC30:AC32 Y30:Y32 U30:U32 U13:U14 Q34:Q35 U34:U35 Y34:Y35 AC34:AC35">
      <formula1>mod</formula1>
    </dataValidation>
    <dataValidation type="list" allowBlank="1" showInputMessage="1" showErrorMessage="1" sqref="R6:R9 Z6:Z9 V6:V9 V13:V14 AD13:AD14 R13:R14 AD6:AD9 R30:R32 Z37:Z39 V37:V39 R37:R39 AD37:AD39 AD11 V11 Z11 R11 AD16:AD17 R16:R17 V16:V17 Z16:Z17 R19:R25 AD28 V28 Z28 R28 Z41:Z47 V41:V47 AD41:AD47 R41:R47 Z19:Z25 V19:V25 AD19:AD25 AD30:AD32 V30:V32 Z30:Z32 Z13:Z14 R34:R35 Z34:Z35 V34:V35 AD34:AD35">
      <formula1>nat</formula1>
    </dataValidation>
  </dataValidations>
  <pageMargins left="0" right="0" top="0.59055118110236227" bottom="0" header="0.11811023622047245" footer="0.31496062992125984"/>
  <pageSetup paperSize="8" orientation="landscape" r:id="rId1"/>
  <headerFooter>
    <oddHeader>&amp;CLP Métiers de l'Industrie : Mécatronique, Robotique parcours Robotique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56"/>
  <sheetViews>
    <sheetView workbookViewId="0">
      <selection activeCell="H31" activeCellId="4" sqref="H7:J11 H13:J18 H20:J22 H28:J29 H31:J38"/>
    </sheetView>
  </sheetViews>
  <sheetFormatPr baseColWidth="10" defaultColWidth="11.5703125" defaultRowHeight="15" x14ac:dyDescent="0.25"/>
  <cols>
    <col min="1" max="1" width="11.5703125" style="1" customWidth="1"/>
    <col min="2" max="2" width="49.28515625" style="1" customWidth="1"/>
    <col min="3" max="3" width="11.5703125" style="1" customWidth="1"/>
    <col min="4" max="4" width="8.5703125" style="1" customWidth="1"/>
    <col min="5" max="5" width="8.28515625" style="1" customWidth="1"/>
    <col min="6" max="6" width="15" style="1" customWidth="1"/>
    <col min="7" max="9" width="11.5703125" style="1" customWidth="1"/>
    <col min="10" max="11" width="12.7109375" style="1" customWidth="1"/>
    <col min="12" max="12" width="11.5703125" style="34" customWidth="1"/>
    <col min="13" max="13" width="11.5703125" style="35" customWidth="1"/>
    <col min="14" max="23" width="11.5703125" style="36" customWidth="1"/>
    <col min="24" max="231" width="11.5703125" style="1" customWidth="1"/>
    <col min="232" max="16384" width="11.5703125" style="2"/>
  </cols>
  <sheetData>
    <row r="1" spans="1:23" ht="51" customHeight="1" x14ac:dyDescent="0.25">
      <c r="A1" s="551" t="s">
        <v>0</v>
      </c>
      <c r="B1" s="551" t="s">
        <v>1</v>
      </c>
      <c r="C1" s="551" t="s">
        <v>2</v>
      </c>
      <c r="D1" s="551" t="s">
        <v>3</v>
      </c>
      <c r="E1" s="551" t="s">
        <v>4</v>
      </c>
      <c r="F1" s="551" t="s">
        <v>5</v>
      </c>
      <c r="G1" s="551" t="s">
        <v>6</v>
      </c>
      <c r="H1" s="557" t="s">
        <v>7</v>
      </c>
      <c r="I1" s="558"/>
      <c r="J1" s="558"/>
      <c r="K1" s="559"/>
      <c r="L1" s="560" t="s">
        <v>8</v>
      </c>
      <c r="M1" s="561"/>
      <c r="N1" s="561"/>
      <c r="O1" s="561"/>
      <c r="P1" s="560" t="s">
        <v>9</v>
      </c>
      <c r="Q1" s="561"/>
      <c r="R1" s="561"/>
      <c r="S1" s="561"/>
      <c r="T1" s="560" t="s">
        <v>10</v>
      </c>
      <c r="U1" s="561"/>
      <c r="V1" s="561"/>
      <c r="W1" s="561"/>
    </row>
    <row r="2" spans="1:23" ht="51" customHeight="1" x14ac:dyDescent="0.25">
      <c r="A2" s="552"/>
      <c r="B2" s="552"/>
      <c r="C2" s="552"/>
      <c r="D2" s="552"/>
      <c r="E2" s="552"/>
      <c r="F2" s="552"/>
      <c r="G2" s="552"/>
      <c r="H2" s="551" t="s">
        <v>11</v>
      </c>
      <c r="I2" s="551" t="s">
        <v>12</v>
      </c>
      <c r="J2" s="545" t="s">
        <v>13</v>
      </c>
      <c r="K2" s="547" t="s">
        <v>14</v>
      </c>
      <c r="L2" s="549" t="s">
        <v>15</v>
      </c>
      <c r="M2" s="549" t="s">
        <v>16</v>
      </c>
      <c r="N2" s="543" t="s">
        <v>17</v>
      </c>
      <c r="O2" s="543" t="s">
        <v>18</v>
      </c>
      <c r="P2" s="543" t="s">
        <v>15</v>
      </c>
      <c r="Q2" s="543" t="s">
        <v>16</v>
      </c>
      <c r="R2" s="543" t="s">
        <v>17</v>
      </c>
      <c r="S2" s="543" t="s">
        <v>18</v>
      </c>
      <c r="T2" s="543" t="s">
        <v>15</v>
      </c>
      <c r="U2" s="543" t="s">
        <v>16</v>
      </c>
      <c r="V2" s="543" t="s">
        <v>17</v>
      </c>
      <c r="W2" s="543" t="s">
        <v>18</v>
      </c>
    </row>
    <row r="3" spans="1:23" ht="34.5" customHeight="1" x14ac:dyDescent="0.25">
      <c r="A3" s="553"/>
      <c r="B3" s="553"/>
      <c r="C3" s="553"/>
      <c r="D3" s="553"/>
      <c r="E3" s="553"/>
      <c r="F3" s="553"/>
      <c r="G3" s="553"/>
      <c r="H3" s="553"/>
      <c r="I3" s="553"/>
      <c r="J3" s="546"/>
      <c r="K3" s="548"/>
      <c r="L3" s="550"/>
      <c r="M3" s="550"/>
      <c r="N3" s="543"/>
      <c r="O3" s="543"/>
      <c r="P3" s="544"/>
      <c r="Q3" s="544"/>
      <c r="R3" s="543"/>
      <c r="S3" s="543"/>
      <c r="T3" s="544"/>
      <c r="U3" s="544"/>
      <c r="V3" s="543"/>
      <c r="W3" s="543"/>
    </row>
    <row r="4" spans="1:23" ht="17.100000000000001" customHeight="1" x14ac:dyDescent="0.2">
      <c r="A4" s="3"/>
      <c r="B4" s="4" t="s">
        <v>19</v>
      </c>
      <c r="C4" s="4" t="s">
        <v>20</v>
      </c>
      <c r="D4" s="5"/>
      <c r="E4" s="5"/>
      <c r="F4" s="6" t="s">
        <v>20</v>
      </c>
      <c r="G4" s="7"/>
      <c r="H4" s="5"/>
      <c r="I4" s="5"/>
      <c r="J4" s="8"/>
      <c r="K4" s="9"/>
      <c r="L4" s="10"/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6.5" customHeight="1" x14ac:dyDescent="0.2">
      <c r="A5" s="3"/>
      <c r="B5" s="13"/>
      <c r="C5" s="3"/>
      <c r="D5" s="66"/>
      <c r="E5" s="66"/>
      <c r="F5" s="5"/>
      <c r="G5" s="14"/>
      <c r="H5" s="5"/>
      <c r="I5" s="5"/>
      <c r="J5" s="8"/>
      <c r="K5" s="9"/>
      <c r="L5" s="15"/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3.25" customHeight="1" x14ac:dyDescent="0.25">
      <c r="A6" s="97">
        <v>1</v>
      </c>
      <c r="B6" s="98" t="str">
        <f>'MCC_LP-Rob_2023 2024'!B5</f>
        <v>Modélisation</v>
      </c>
      <c r="C6" s="99"/>
      <c r="D6" s="100"/>
      <c r="E6" s="100"/>
      <c r="F6" s="101"/>
      <c r="G6" s="102"/>
      <c r="H6" s="103"/>
      <c r="I6" s="104"/>
      <c r="J6" s="105"/>
      <c r="K6" s="106"/>
      <c r="L6" s="70"/>
      <c r="M6" s="71"/>
      <c r="N6" s="103"/>
      <c r="O6" s="71"/>
      <c r="P6" s="71"/>
      <c r="Q6" s="71"/>
      <c r="R6" s="104"/>
      <c r="S6" s="71"/>
      <c r="T6" s="72"/>
      <c r="U6" s="73"/>
      <c r="V6" s="73"/>
      <c r="W6" s="74"/>
    </row>
    <row r="7" spans="1:23" ht="23.25" customHeight="1" x14ac:dyDescent="0.25">
      <c r="A7" s="91">
        <v>1</v>
      </c>
      <c r="B7" s="89" t="str">
        <f>'MCC_LP-Rob_2023 2024'!B6</f>
        <v>Robotique Générale : Domaines et Thématiques</v>
      </c>
      <c r="C7" s="90" t="str">
        <f>'MCC_LP-Rob_2023 2024'!C7</f>
        <v>BPD5RO11</v>
      </c>
      <c r="D7" s="76"/>
      <c r="E7" s="76"/>
      <c r="F7" s="79"/>
      <c r="G7" s="64">
        <v>24</v>
      </c>
      <c r="H7" s="81">
        <f>SUM('MCC_LP-Rob_2023 2024'!G6)</f>
        <v>0</v>
      </c>
      <c r="I7" s="68">
        <f>'MCC_LP-Rob_2023 2024'!J6</f>
        <v>4</v>
      </c>
      <c r="J7" s="25" t="e">
        <f>'MCC_LP-Rob_2023 2024'!#REF!</f>
        <v>#REF!</v>
      </c>
      <c r="K7" s="84">
        <f t="shared" ref="K7:K38" si="0">O7+S7+W7</f>
        <v>9.3333333333333321</v>
      </c>
      <c r="L7" s="17">
        <v>1.5</v>
      </c>
      <c r="M7" s="18">
        <v>1</v>
      </c>
      <c r="N7" s="81"/>
      <c r="O7" s="18">
        <f t="shared" ref="O7:O32" si="1">N7*L7</f>
        <v>0</v>
      </c>
      <c r="P7" s="18">
        <v>1</v>
      </c>
      <c r="Q7" s="18">
        <v>1</v>
      </c>
      <c r="R7" s="68">
        <f>I7</f>
        <v>4</v>
      </c>
      <c r="S7" s="18">
        <f t="shared" ref="S7:S32" si="2">Q7*R7</f>
        <v>4</v>
      </c>
      <c r="T7" s="38">
        <v>0.66666666666666663</v>
      </c>
      <c r="U7" s="18">
        <v>2</v>
      </c>
      <c r="V7" s="25">
        <v>4</v>
      </c>
      <c r="W7" s="39">
        <f t="shared" ref="W7:W48" si="3">(U7*V7)*T7</f>
        <v>5.333333333333333</v>
      </c>
    </row>
    <row r="8" spans="1:23" ht="23.25" customHeight="1" x14ac:dyDescent="0.25">
      <c r="A8" s="91">
        <v>1</v>
      </c>
      <c r="B8" s="92" t="str">
        <f>'MCC_LP-Rob_2023 2024'!B7</f>
        <v>Modélisation d'un Robot</v>
      </c>
      <c r="C8" s="90" t="str">
        <f>'MCC_LP-Rob_2023 2024'!C8</f>
        <v>BPD5RO12</v>
      </c>
      <c r="D8" s="76"/>
      <c r="E8" s="76"/>
      <c r="F8" s="79"/>
      <c r="G8" s="64">
        <v>24</v>
      </c>
      <c r="H8" s="81">
        <f>SUM('MCC_LP-Rob_2023 2024'!G7)</f>
        <v>0</v>
      </c>
      <c r="I8" s="68">
        <f>SUM('MCC_LP-Rob_2023 2024'!J7)</f>
        <v>4</v>
      </c>
      <c r="J8" s="25" t="e">
        <f>SUM('MCC_LP-Rob_2023 2024'!#REF!)</f>
        <v>#REF!</v>
      </c>
      <c r="K8" s="84" t="e">
        <f t="shared" si="0"/>
        <v>#REF!</v>
      </c>
      <c r="L8" s="17">
        <v>1.5</v>
      </c>
      <c r="M8" s="18">
        <v>1</v>
      </c>
      <c r="N8" s="81">
        <f>H8</f>
        <v>0</v>
      </c>
      <c r="O8" s="18">
        <f t="shared" si="1"/>
        <v>0</v>
      </c>
      <c r="P8" s="18">
        <v>1</v>
      </c>
      <c r="Q8" s="18">
        <v>1</v>
      </c>
      <c r="R8" s="68">
        <f>I8</f>
        <v>4</v>
      </c>
      <c r="S8" s="18">
        <f t="shared" si="2"/>
        <v>4</v>
      </c>
      <c r="T8" s="38">
        <v>0.66666666666666663</v>
      </c>
      <c r="U8" s="18">
        <v>2</v>
      </c>
      <c r="V8" s="288" t="e">
        <f>J8</f>
        <v>#REF!</v>
      </c>
      <c r="W8" s="39" t="e">
        <f t="shared" si="3"/>
        <v>#REF!</v>
      </c>
    </row>
    <row r="9" spans="1:23" ht="23.25" customHeight="1" x14ac:dyDescent="0.25">
      <c r="A9" s="91">
        <v>1</v>
      </c>
      <c r="B9" s="93" t="str">
        <f>'MCC_LP-Rob_2023 2024'!B8</f>
        <v>Asservissements et Contrôle</v>
      </c>
      <c r="C9" s="90" t="str">
        <f>'MCC_LP-Rob_2023 2024'!C9</f>
        <v>BPD5RO13</v>
      </c>
      <c r="D9" s="77"/>
      <c r="E9" s="77"/>
      <c r="F9" s="80"/>
      <c r="G9" s="64">
        <v>24</v>
      </c>
      <c r="H9" s="81">
        <f>SUM('MCC_LP-Rob_2023 2024'!G8)</f>
        <v>0</v>
      </c>
      <c r="I9" s="68">
        <f>SUM('MCC_LP-Rob_2023 2024'!J8)</f>
        <v>0</v>
      </c>
      <c r="J9" s="25" t="e">
        <f>SUM('MCC_LP-Rob_2023 2024'!#REF!)</f>
        <v>#REF!</v>
      </c>
      <c r="K9" s="84">
        <f t="shared" si="0"/>
        <v>0</v>
      </c>
      <c r="L9" s="17">
        <v>1.5</v>
      </c>
      <c r="M9" s="18">
        <v>1</v>
      </c>
      <c r="N9" s="81">
        <f>+H9</f>
        <v>0</v>
      </c>
      <c r="O9" s="18">
        <f t="shared" si="1"/>
        <v>0</v>
      </c>
      <c r="P9" s="18">
        <v>1</v>
      </c>
      <c r="Q9" s="18">
        <v>1</v>
      </c>
      <c r="R9" s="125">
        <f>+I9</f>
        <v>0</v>
      </c>
      <c r="S9" s="18">
        <f t="shared" si="2"/>
        <v>0</v>
      </c>
      <c r="T9" s="38">
        <v>0.66666666666666663</v>
      </c>
      <c r="U9" s="18">
        <v>2</v>
      </c>
      <c r="V9" s="81">
        <v>0</v>
      </c>
      <c r="W9" s="39">
        <f t="shared" si="3"/>
        <v>0</v>
      </c>
    </row>
    <row r="10" spans="1:23" ht="23.25" customHeight="1" x14ac:dyDescent="0.25">
      <c r="A10" s="149"/>
      <c r="B10" s="93" t="str">
        <f>'MCC_LP-Rob_2023 2024'!B9</f>
        <v>Systèmes Séquentiels</v>
      </c>
      <c r="C10" s="90" t="e">
        <f>'MCC_LP-Rob_2023 2024'!#REF!</f>
        <v>#REF!</v>
      </c>
      <c r="D10" s="153"/>
      <c r="E10" s="153"/>
      <c r="F10" s="80"/>
      <c r="G10" s="64">
        <v>24</v>
      </c>
      <c r="H10" s="81">
        <f>SUM('MCC_LP-Rob_2023 2024'!G9)</f>
        <v>0</v>
      </c>
      <c r="I10" s="68">
        <f>SUM('MCC_LP-Rob_2023 2024'!J9)</f>
        <v>4</v>
      </c>
      <c r="J10" s="25" t="e">
        <f>SUM('MCC_LP-Rob_2023 2024'!#REF!)</f>
        <v>#REF!</v>
      </c>
      <c r="K10" s="84">
        <f t="shared" si="0"/>
        <v>53</v>
      </c>
      <c r="L10" s="17">
        <v>1.5</v>
      </c>
      <c r="M10" s="18">
        <v>1</v>
      </c>
      <c r="N10" s="81">
        <v>6</v>
      </c>
      <c r="O10" s="18">
        <f t="shared" ref="O10" si="4">N10*L10</f>
        <v>9</v>
      </c>
      <c r="P10" s="18">
        <v>1</v>
      </c>
      <c r="Q10" s="18">
        <v>1</v>
      </c>
      <c r="R10" s="125">
        <v>36</v>
      </c>
      <c r="S10" s="18">
        <f t="shared" ref="S10" si="5">Q10*R10</f>
        <v>36</v>
      </c>
      <c r="T10" s="38">
        <v>0.66666666666666663</v>
      </c>
      <c r="U10" s="18">
        <v>2</v>
      </c>
      <c r="V10" s="81">
        <v>6</v>
      </c>
      <c r="W10" s="39">
        <f t="shared" ref="W10" si="6">(U10*V10)*T10</f>
        <v>8</v>
      </c>
    </row>
    <row r="11" spans="1:23" ht="23.25" customHeight="1" x14ac:dyDescent="0.25">
      <c r="A11" s="91">
        <v>1</v>
      </c>
      <c r="B11" s="93" t="e">
        <f>'MCC_LP-Rob_2023 2024'!#REF!</f>
        <v>#REF!</v>
      </c>
      <c r="C11" s="90" t="e">
        <f>'MCC_LP-Rob_2023 2024'!#REF!</f>
        <v>#REF!</v>
      </c>
      <c r="D11" s="76"/>
      <c r="E11" s="76"/>
      <c r="F11" s="79"/>
      <c r="G11" s="64">
        <v>24</v>
      </c>
      <c r="H11" s="81" t="e">
        <f>SUM('MCC_LP-Rob_2023 2024'!#REF!)</f>
        <v>#REF!</v>
      </c>
      <c r="I11" s="68" t="e">
        <f>SUM('MCC_LP-Rob_2023 2024'!#REF!)</f>
        <v>#REF!</v>
      </c>
      <c r="J11" s="25" t="e">
        <f>SUM('MCC_LP-Rob_2023 2024'!#REF!)</f>
        <v>#REF!</v>
      </c>
      <c r="K11" s="84">
        <f t="shared" si="0"/>
        <v>21.333333333333332</v>
      </c>
      <c r="L11" s="17">
        <v>1.5</v>
      </c>
      <c r="M11" s="18">
        <v>1</v>
      </c>
      <c r="N11" s="81"/>
      <c r="O11" s="18">
        <f t="shared" si="1"/>
        <v>0</v>
      </c>
      <c r="P11" s="18">
        <v>1</v>
      </c>
      <c r="Q11" s="18">
        <v>1</v>
      </c>
      <c r="R11" s="68"/>
      <c r="S11" s="18">
        <f t="shared" si="2"/>
        <v>0</v>
      </c>
      <c r="T11" s="38">
        <v>0.66666666666666663</v>
      </c>
      <c r="U11" s="18">
        <v>2</v>
      </c>
      <c r="V11" s="81">
        <v>16</v>
      </c>
      <c r="W11" s="39">
        <f t="shared" si="3"/>
        <v>21.333333333333332</v>
      </c>
    </row>
    <row r="12" spans="1:23" ht="23.25" customHeight="1" x14ac:dyDescent="0.25">
      <c r="A12" s="97">
        <v>2</v>
      </c>
      <c r="B12" s="98" t="e">
        <f>'MCC_LP-Rob_2023 2024'!#REF!</f>
        <v>#REF!</v>
      </c>
      <c r="C12" s="107"/>
      <c r="D12" s="100"/>
      <c r="E12" s="100"/>
      <c r="F12" s="101"/>
      <c r="G12" s="102"/>
      <c r="H12" s="103"/>
      <c r="I12" s="104"/>
      <c r="J12" s="103"/>
      <c r="K12" s="106"/>
      <c r="L12" s="70"/>
      <c r="M12" s="71"/>
      <c r="N12" s="103"/>
      <c r="O12" s="71"/>
      <c r="P12" s="71"/>
      <c r="Q12" s="71"/>
      <c r="R12" s="104"/>
      <c r="S12" s="71"/>
      <c r="T12" s="72"/>
      <c r="U12" s="73"/>
      <c r="V12" s="103"/>
      <c r="W12" s="74"/>
    </row>
    <row r="13" spans="1:23" ht="23.25" customHeight="1" x14ac:dyDescent="0.25">
      <c r="A13" s="91">
        <v>2</v>
      </c>
      <c r="B13" s="92" t="e">
        <f>'MCC_LP-Rob_2023 2024'!#REF!</f>
        <v>#REF!</v>
      </c>
      <c r="C13" s="90" t="e">
        <f>'MCC_LP-Rob_2023 2024'!#REF!</f>
        <v>#REF!</v>
      </c>
      <c r="D13" s="76"/>
      <c r="E13" s="76"/>
      <c r="F13" s="79"/>
      <c r="G13" s="64">
        <v>24</v>
      </c>
      <c r="H13" s="81" t="e">
        <f>SUM('MCC_LP-Rob_2023 2024'!#REF!)</f>
        <v>#REF!</v>
      </c>
      <c r="I13" s="68" t="e">
        <f>SUM('MCC_LP-Rob_2023 2024'!#REF!)</f>
        <v>#REF!</v>
      </c>
      <c r="J13" s="81" t="e">
        <f>SUM('MCC_LP-Rob_2023 2024'!#REF!)</f>
        <v>#REF!</v>
      </c>
      <c r="K13" s="106" t="e">
        <f t="shared" si="0"/>
        <v>#REF!</v>
      </c>
      <c r="L13" s="17">
        <v>1.5</v>
      </c>
      <c r="M13" s="18">
        <v>1</v>
      </c>
      <c r="N13" s="81" t="e">
        <f>H13</f>
        <v>#REF!</v>
      </c>
      <c r="O13" s="18" t="e">
        <f t="shared" si="1"/>
        <v>#REF!</v>
      </c>
      <c r="P13" s="18">
        <v>1</v>
      </c>
      <c r="Q13" s="18">
        <v>1</v>
      </c>
      <c r="R13" s="68" t="e">
        <f>I13</f>
        <v>#REF!</v>
      </c>
      <c r="S13" s="18" t="e">
        <f t="shared" si="2"/>
        <v>#REF!</v>
      </c>
      <c r="T13" s="38">
        <v>0.66666666666666663</v>
      </c>
      <c r="U13" s="18">
        <v>2</v>
      </c>
      <c r="V13" s="81" t="e">
        <f>J13</f>
        <v>#REF!</v>
      </c>
      <c r="W13" s="39" t="e">
        <f t="shared" si="3"/>
        <v>#REF!</v>
      </c>
    </row>
    <row r="14" spans="1:23" ht="23.25" customHeight="1" x14ac:dyDescent="0.25">
      <c r="A14" s="91">
        <v>2</v>
      </c>
      <c r="B14" s="92" t="e">
        <f>'MCC_LP-Rob_2023 2024'!#REF!</f>
        <v>#REF!</v>
      </c>
      <c r="C14" s="90" t="e">
        <f>'MCC_LP-Rob_2023 2024'!#REF!</f>
        <v>#REF!</v>
      </c>
      <c r="D14" s="78"/>
      <c r="E14" s="78"/>
      <c r="F14" s="79"/>
      <c r="G14" s="64">
        <v>24</v>
      </c>
      <c r="H14" s="81" t="e">
        <f>SUM('MCC_LP-Rob_2023 2024'!#REF!)</f>
        <v>#REF!</v>
      </c>
      <c r="I14" s="68" t="e">
        <f>SUM('MCC_LP-Rob_2023 2024'!#REF!)</f>
        <v>#REF!</v>
      </c>
      <c r="J14" s="81" t="e">
        <f>SUM('MCC_LP-Rob_2023 2024'!#REF!)</f>
        <v>#REF!</v>
      </c>
      <c r="K14" s="106" t="e">
        <f t="shared" si="0"/>
        <v>#REF!</v>
      </c>
      <c r="L14" s="17">
        <v>1.5</v>
      </c>
      <c r="M14" s="18">
        <v>1</v>
      </c>
      <c r="N14" s="81" t="e">
        <f t="shared" ref="N14:N18" si="7">H14</f>
        <v>#REF!</v>
      </c>
      <c r="O14" s="18" t="e">
        <f t="shared" si="1"/>
        <v>#REF!</v>
      </c>
      <c r="P14" s="18">
        <v>1</v>
      </c>
      <c r="Q14" s="18">
        <v>1</v>
      </c>
      <c r="R14" s="68" t="e">
        <f t="shared" ref="R14:R18" si="8">I14</f>
        <v>#REF!</v>
      </c>
      <c r="S14" s="18" t="e">
        <f t="shared" si="2"/>
        <v>#REF!</v>
      </c>
      <c r="T14" s="38">
        <v>0.66666666666666663</v>
      </c>
      <c r="U14" s="18">
        <v>2</v>
      </c>
      <c r="V14" s="81" t="e">
        <f t="shared" ref="V14:V18" si="9">J14</f>
        <v>#REF!</v>
      </c>
      <c r="W14" s="39" t="e">
        <f t="shared" si="3"/>
        <v>#REF!</v>
      </c>
    </row>
    <row r="15" spans="1:23" ht="23.25" customHeight="1" x14ac:dyDescent="0.25">
      <c r="A15" s="91">
        <v>2</v>
      </c>
      <c r="B15" s="92" t="e">
        <f>'MCC_LP-Rob_2023 2024'!#REF!</f>
        <v>#REF!</v>
      </c>
      <c r="C15" s="90" t="e">
        <f>'MCC_LP-Rob_2023 2024'!#REF!</f>
        <v>#REF!</v>
      </c>
      <c r="D15" s="77"/>
      <c r="E15" s="77"/>
      <c r="F15" s="80"/>
      <c r="G15" s="64">
        <v>24</v>
      </c>
      <c r="H15" s="81" t="e">
        <f>SUM('MCC_LP-Rob_2023 2024'!#REF!)</f>
        <v>#REF!</v>
      </c>
      <c r="I15" s="68" t="e">
        <f>SUM('MCC_LP-Rob_2023 2024'!#REF!)</f>
        <v>#REF!</v>
      </c>
      <c r="J15" s="81" t="e">
        <f>SUM('MCC_LP-Rob_2023 2024'!#REF!)</f>
        <v>#REF!</v>
      </c>
      <c r="K15" s="84" t="e">
        <f t="shared" si="0"/>
        <v>#REF!</v>
      </c>
      <c r="L15" s="17">
        <v>1.5</v>
      </c>
      <c r="M15" s="18">
        <v>1</v>
      </c>
      <c r="N15" s="81" t="e">
        <f t="shared" si="7"/>
        <v>#REF!</v>
      </c>
      <c r="O15" s="18" t="e">
        <f t="shared" si="1"/>
        <v>#REF!</v>
      </c>
      <c r="P15" s="18">
        <v>1</v>
      </c>
      <c r="Q15" s="18">
        <v>1</v>
      </c>
      <c r="R15" s="68" t="e">
        <f t="shared" si="8"/>
        <v>#REF!</v>
      </c>
      <c r="S15" s="18" t="e">
        <f t="shared" si="2"/>
        <v>#REF!</v>
      </c>
      <c r="T15" s="38">
        <v>0.66666666666666663</v>
      </c>
      <c r="U15" s="18">
        <v>2</v>
      </c>
      <c r="V15" s="81" t="e">
        <f t="shared" si="9"/>
        <v>#REF!</v>
      </c>
      <c r="W15" s="39" t="e">
        <f t="shared" si="3"/>
        <v>#REF!</v>
      </c>
    </row>
    <row r="16" spans="1:23" ht="23.25" customHeight="1" x14ac:dyDescent="0.25">
      <c r="A16" s="149"/>
      <c r="B16" s="92" t="e">
        <f>'MCC_LP-Rob_2023 2024'!#REF!</f>
        <v>#REF!</v>
      </c>
      <c r="C16" s="90" t="e">
        <f>'MCC_LP-Rob_2023 2024'!#REF!</f>
        <v>#REF!</v>
      </c>
      <c r="D16" s="153"/>
      <c r="E16" s="153"/>
      <c r="F16" s="80"/>
      <c r="G16" s="64">
        <v>24</v>
      </c>
      <c r="H16" s="81" t="e">
        <f>SUM('MCC_LP-Rob_2023 2024'!#REF!)</f>
        <v>#REF!</v>
      </c>
      <c r="I16" s="68" t="e">
        <f>SUM('MCC_LP-Rob_2023 2024'!#REF!)</f>
        <v>#REF!</v>
      </c>
      <c r="J16" s="81" t="e">
        <f>SUM('MCC_LP-Rob_2023 2024'!#REF!)</f>
        <v>#REF!</v>
      </c>
      <c r="K16" s="84" t="e">
        <f t="shared" si="0"/>
        <v>#REF!</v>
      </c>
      <c r="L16" s="17">
        <v>1.5</v>
      </c>
      <c r="M16" s="18">
        <v>1</v>
      </c>
      <c r="N16" s="81" t="e">
        <f t="shared" si="7"/>
        <v>#REF!</v>
      </c>
      <c r="O16" s="18" t="e">
        <f t="shared" ref="O16:O18" si="10">N16*L16</f>
        <v>#REF!</v>
      </c>
      <c r="P16" s="18">
        <v>1</v>
      </c>
      <c r="Q16" s="18">
        <v>1</v>
      </c>
      <c r="R16" s="68" t="e">
        <f t="shared" si="8"/>
        <v>#REF!</v>
      </c>
      <c r="S16" s="18" t="e">
        <f t="shared" ref="S16:S18" si="11">Q16*R16</f>
        <v>#REF!</v>
      </c>
      <c r="T16" s="38">
        <v>0.66666666666666663</v>
      </c>
      <c r="U16" s="18">
        <v>2</v>
      </c>
      <c r="V16" s="81" t="e">
        <f t="shared" si="9"/>
        <v>#REF!</v>
      </c>
      <c r="W16" s="39" t="e">
        <f t="shared" ref="W16:W18" si="12">(U16*V16)*T16</f>
        <v>#REF!</v>
      </c>
    </row>
    <row r="17" spans="1:23" ht="23.25" customHeight="1" x14ac:dyDescent="0.25">
      <c r="A17" s="149"/>
      <c r="B17" s="92" t="e">
        <f>'MCC_LP-Rob_2023 2024'!#REF!</f>
        <v>#REF!</v>
      </c>
      <c r="C17" s="90" t="e">
        <f>'MCC_LP-Rob_2023 2024'!#REF!</f>
        <v>#REF!</v>
      </c>
      <c r="D17" s="153"/>
      <c r="E17" s="153"/>
      <c r="F17" s="80"/>
      <c r="G17" s="64">
        <v>24</v>
      </c>
      <c r="H17" s="81" t="e">
        <f>SUM('MCC_LP-Rob_2023 2024'!#REF!)</f>
        <v>#REF!</v>
      </c>
      <c r="I17" s="68" t="e">
        <f>SUM('MCC_LP-Rob_2023 2024'!#REF!)</f>
        <v>#REF!</v>
      </c>
      <c r="J17" s="81" t="e">
        <f>SUM('MCC_LP-Rob_2023 2024'!#REF!)</f>
        <v>#REF!</v>
      </c>
      <c r="K17" s="84" t="e">
        <f t="shared" si="0"/>
        <v>#REF!</v>
      </c>
      <c r="L17" s="17">
        <v>1.5</v>
      </c>
      <c r="M17" s="18">
        <v>1</v>
      </c>
      <c r="N17" s="81" t="e">
        <f t="shared" si="7"/>
        <v>#REF!</v>
      </c>
      <c r="O17" s="18" t="e">
        <f t="shared" si="10"/>
        <v>#REF!</v>
      </c>
      <c r="P17" s="18">
        <v>1</v>
      </c>
      <c r="Q17" s="18">
        <v>1</v>
      </c>
      <c r="R17" s="68" t="e">
        <f t="shared" si="8"/>
        <v>#REF!</v>
      </c>
      <c r="S17" s="18" t="e">
        <f t="shared" si="11"/>
        <v>#REF!</v>
      </c>
      <c r="T17" s="38">
        <v>0.66666666666666663</v>
      </c>
      <c r="U17" s="18">
        <v>2</v>
      </c>
      <c r="V17" s="81" t="e">
        <f t="shared" si="9"/>
        <v>#REF!</v>
      </c>
      <c r="W17" s="39" t="e">
        <f t="shared" si="12"/>
        <v>#REF!</v>
      </c>
    </row>
    <row r="18" spans="1:23" ht="23.25" customHeight="1" x14ac:dyDescent="0.25">
      <c r="A18" s="149"/>
      <c r="B18" s="92" t="e">
        <f>'MCC_LP-Rob_2023 2024'!#REF!</f>
        <v>#REF!</v>
      </c>
      <c r="C18" s="90" t="e">
        <f>'MCC_LP-Rob_2023 2024'!#REF!</f>
        <v>#REF!</v>
      </c>
      <c r="D18" s="153"/>
      <c r="E18" s="153"/>
      <c r="F18" s="80"/>
      <c r="G18" s="64">
        <v>24</v>
      </c>
      <c r="H18" s="81" t="e">
        <f>SUM('MCC_LP-Rob_2023 2024'!#REF!)</f>
        <v>#REF!</v>
      </c>
      <c r="I18" s="68" t="e">
        <f>SUM('MCC_LP-Rob_2023 2024'!#REF!)</f>
        <v>#REF!</v>
      </c>
      <c r="J18" s="81" t="e">
        <f>SUM('MCC_LP-Rob_2023 2024'!#REF!)</f>
        <v>#REF!</v>
      </c>
      <c r="K18" s="84" t="e">
        <f t="shared" si="0"/>
        <v>#REF!</v>
      </c>
      <c r="L18" s="17">
        <v>1.5</v>
      </c>
      <c r="M18" s="18">
        <v>1</v>
      </c>
      <c r="N18" s="81" t="e">
        <f t="shared" si="7"/>
        <v>#REF!</v>
      </c>
      <c r="O18" s="18" t="e">
        <f t="shared" si="10"/>
        <v>#REF!</v>
      </c>
      <c r="P18" s="18">
        <v>1</v>
      </c>
      <c r="Q18" s="18">
        <v>1</v>
      </c>
      <c r="R18" s="68" t="e">
        <f t="shared" si="8"/>
        <v>#REF!</v>
      </c>
      <c r="S18" s="18" t="e">
        <f t="shared" si="11"/>
        <v>#REF!</v>
      </c>
      <c r="T18" s="38">
        <v>0.66666666666666663</v>
      </c>
      <c r="U18" s="18">
        <v>2</v>
      </c>
      <c r="V18" s="81" t="e">
        <f t="shared" si="9"/>
        <v>#REF!</v>
      </c>
      <c r="W18" s="39" t="e">
        <f t="shared" si="12"/>
        <v>#REF!</v>
      </c>
    </row>
    <row r="19" spans="1:23" ht="23.25" customHeight="1" x14ac:dyDescent="0.25">
      <c r="A19" s="97"/>
      <c r="B19" s="97" t="e">
        <f>'MCC_LP-Rob_2023 2024'!#REF!</f>
        <v>#REF!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3.25" customHeight="1" x14ac:dyDescent="0.25">
      <c r="A20" s="149"/>
      <c r="B20" s="92" t="e">
        <f>'MCC_LP-Rob_2023 2024'!#REF!</f>
        <v>#REF!</v>
      </c>
      <c r="C20" s="152"/>
      <c r="D20" s="153"/>
      <c r="E20" s="153"/>
      <c r="F20" s="80"/>
      <c r="G20" s="64">
        <v>24</v>
      </c>
      <c r="H20" s="81" t="e">
        <f>SUM('MCC_LP-Rob_2023 2024'!#REF!)</f>
        <v>#REF!</v>
      </c>
      <c r="I20" s="68" t="e">
        <f>SUM('MCC_LP-Rob_2023 2024'!#REF!)</f>
        <v>#REF!</v>
      </c>
      <c r="J20" s="81" t="e">
        <f>SUM('MCC_LP-Rob_2023 2024'!#REF!)</f>
        <v>#REF!</v>
      </c>
      <c r="K20" s="84" t="e">
        <f t="shared" ref="K20" si="13">O20+S20+W20</f>
        <v>#REF!</v>
      </c>
      <c r="L20" s="17">
        <v>1.5</v>
      </c>
      <c r="M20" s="18">
        <v>1</v>
      </c>
      <c r="N20" s="81" t="e">
        <f t="shared" ref="N20" si="14">H20</f>
        <v>#REF!</v>
      </c>
      <c r="O20" s="18" t="e">
        <f t="shared" ref="O20" si="15">N20*L20</f>
        <v>#REF!</v>
      </c>
      <c r="P20" s="18">
        <v>1</v>
      </c>
      <c r="Q20" s="18">
        <v>1</v>
      </c>
      <c r="R20" s="68" t="e">
        <f t="shared" ref="R20" si="16">I20</f>
        <v>#REF!</v>
      </c>
      <c r="S20" s="18" t="e">
        <f t="shared" ref="S20" si="17">Q20*R20</f>
        <v>#REF!</v>
      </c>
      <c r="T20" s="38">
        <v>0.66666666666666663</v>
      </c>
      <c r="U20" s="18">
        <v>2</v>
      </c>
      <c r="V20" s="81" t="e">
        <f t="shared" ref="V20" si="18">J20</f>
        <v>#REF!</v>
      </c>
      <c r="W20" s="39" t="e">
        <f t="shared" ref="W20" si="19">(U20*V20)*T20</f>
        <v>#REF!</v>
      </c>
    </row>
    <row r="21" spans="1:23" ht="23.25" customHeight="1" x14ac:dyDescent="0.25">
      <c r="A21" s="149"/>
      <c r="B21" s="92" t="e">
        <f>'MCC_LP-Rob_2023 2024'!#REF!</f>
        <v>#REF!</v>
      </c>
      <c r="C21" s="152"/>
      <c r="D21" s="153"/>
      <c r="E21" s="153"/>
      <c r="F21" s="80"/>
      <c r="G21" s="64">
        <v>24</v>
      </c>
      <c r="H21" s="81" t="e">
        <f>SUM('MCC_LP-Rob_2023 2024'!#REF!)</f>
        <v>#REF!</v>
      </c>
      <c r="I21" s="68" t="e">
        <f>SUM('MCC_LP-Rob_2023 2024'!#REF!)</f>
        <v>#REF!</v>
      </c>
      <c r="J21" s="81" t="e">
        <f>SUM('MCC_LP-Rob_2023 2024'!#REF!)</f>
        <v>#REF!</v>
      </c>
      <c r="K21" s="84" t="e">
        <f t="shared" ref="K21:K22" si="20">O21+S21+W21</f>
        <v>#REF!</v>
      </c>
      <c r="L21" s="17">
        <v>1.5</v>
      </c>
      <c r="M21" s="18">
        <v>1</v>
      </c>
      <c r="N21" s="81" t="e">
        <f t="shared" ref="N21:N22" si="21">H21</f>
        <v>#REF!</v>
      </c>
      <c r="O21" s="18" t="e">
        <f t="shared" ref="O21:O22" si="22">N21*L21</f>
        <v>#REF!</v>
      </c>
      <c r="P21" s="18">
        <v>1</v>
      </c>
      <c r="Q21" s="18">
        <v>1</v>
      </c>
      <c r="R21" s="68" t="e">
        <f t="shared" ref="R21:R22" si="23">I21</f>
        <v>#REF!</v>
      </c>
      <c r="S21" s="18" t="e">
        <f t="shared" ref="S21:S22" si="24">Q21*R21</f>
        <v>#REF!</v>
      </c>
      <c r="T21" s="38">
        <v>0.66666666666666663</v>
      </c>
      <c r="U21" s="18">
        <v>2</v>
      </c>
      <c r="V21" s="81" t="e">
        <f t="shared" ref="V21:V22" si="25">J21</f>
        <v>#REF!</v>
      </c>
      <c r="W21" s="39" t="e">
        <f t="shared" ref="W21:W22" si="26">(U21*V21)*T21</f>
        <v>#REF!</v>
      </c>
    </row>
    <row r="22" spans="1:23" ht="23.25" customHeight="1" x14ac:dyDescent="0.25">
      <c r="A22" s="149"/>
      <c r="B22" s="92" t="e">
        <f>'MCC_LP-Rob_2023 2024'!#REF!</f>
        <v>#REF!</v>
      </c>
      <c r="C22" s="152"/>
      <c r="D22" s="153"/>
      <c r="E22" s="153"/>
      <c r="F22" s="80"/>
      <c r="G22" s="64">
        <v>24</v>
      </c>
      <c r="H22" s="81" t="e">
        <f>SUM('MCC_LP-Rob_2023 2024'!#REF!)</f>
        <v>#REF!</v>
      </c>
      <c r="I22" s="68" t="e">
        <f>SUM('MCC_LP-Rob_2023 2024'!#REF!)</f>
        <v>#REF!</v>
      </c>
      <c r="J22" s="81" t="e">
        <f>SUM('MCC_LP-Rob_2023 2024'!#REF!)</f>
        <v>#REF!</v>
      </c>
      <c r="K22" s="84" t="e">
        <f t="shared" si="20"/>
        <v>#REF!</v>
      </c>
      <c r="L22" s="17">
        <v>1.5</v>
      </c>
      <c r="M22" s="18">
        <v>1</v>
      </c>
      <c r="N22" s="81" t="e">
        <f t="shared" si="21"/>
        <v>#REF!</v>
      </c>
      <c r="O22" s="18" t="e">
        <f t="shared" si="22"/>
        <v>#REF!</v>
      </c>
      <c r="P22" s="18">
        <v>1</v>
      </c>
      <c r="Q22" s="18">
        <v>1</v>
      </c>
      <c r="R22" s="68" t="e">
        <f t="shared" si="23"/>
        <v>#REF!</v>
      </c>
      <c r="S22" s="18" t="e">
        <f t="shared" si="24"/>
        <v>#REF!</v>
      </c>
      <c r="T22" s="38">
        <v>0.66666666666666663</v>
      </c>
      <c r="U22" s="18">
        <v>2</v>
      </c>
      <c r="V22" s="81" t="e">
        <f t="shared" si="25"/>
        <v>#REF!</v>
      </c>
      <c r="W22" s="39" t="e">
        <f t="shared" si="26"/>
        <v>#REF!</v>
      </c>
    </row>
    <row r="23" spans="1:23" ht="23.25" customHeight="1" x14ac:dyDescent="0.25">
      <c r="A23" s="97">
        <v>3</v>
      </c>
      <c r="B23" s="108" t="e">
        <f>'MCC_LP-Rob_2023 2024'!#REF!</f>
        <v>#REF!</v>
      </c>
      <c r="C23" s="104"/>
      <c r="D23" s="100"/>
      <c r="E23" s="100"/>
      <c r="F23" s="101"/>
      <c r="G23" s="102"/>
      <c r="H23" s="103"/>
      <c r="I23" s="104"/>
      <c r="J23" s="103"/>
      <c r="K23" s="106"/>
      <c r="L23" s="70"/>
      <c r="M23" s="71"/>
      <c r="N23" s="103"/>
      <c r="O23" s="71"/>
      <c r="P23" s="71"/>
      <c r="Q23" s="71"/>
      <c r="R23" s="104"/>
      <c r="S23" s="71"/>
      <c r="T23" s="72"/>
      <c r="U23" s="71"/>
      <c r="V23" s="103"/>
      <c r="W23" s="74"/>
    </row>
    <row r="24" spans="1:23" ht="23.25" customHeight="1" x14ac:dyDescent="0.25">
      <c r="A24" s="124" t="s">
        <v>33</v>
      </c>
      <c r="B24" s="109" t="e">
        <f>'MCC_LP-Rob_2023 2024'!#REF!</f>
        <v>#REF!</v>
      </c>
      <c r="C24" s="90" t="e">
        <f>'MCC_LP-Rob_2023 2024'!#REF!</f>
        <v>#REF!</v>
      </c>
      <c r="D24" s="110"/>
      <c r="E24" s="110"/>
      <c r="F24" s="111"/>
      <c r="G24" s="112"/>
      <c r="H24" s="113"/>
      <c r="I24" s="114"/>
      <c r="J24" s="113"/>
      <c r="K24" s="115"/>
      <c r="L24" s="116"/>
      <c r="M24" s="117"/>
      <c r="N24" s="113"/>
      <c r="O24" s="117"/>
      <c r="P24" s="117"/>
      <c r="Q24" s="117"/>
      <c r="R24" s="114"/>
      <c r="S24" s="117"/>
      <c r="T24" s="118"/>
      <c r="U24" s="119"/>
      <c r="V24" s="113"/>
      <c r="W24" s="120"/>
    </row>
    <row r="25" spans="1:23" ht="23.25" customHeight="1" x14ac:dyDescent="0.25">
      <c r="A25" s="95" t="s">
        <v>33</v>
      </c>
      <c r="B25" s="67" t="e">
        <f>'MCC_LP-Rob_2023 2024'!#REF!</f>
        <v>#REF!</v>
      </c>
      <c r="C25" s="90" t="e">
        <f>'MCC_LP-Rob_2023 2024'!#REF!</f>
        <v>#REF!</v>
      </c>
      <c r="D25" s="76"/>
      <c r="E25" s="76"/>
      <c r="F25" s="79"/>
      <c r="G25" s="64">
        <v>12</v>
      </c>
      <c r="H25" s="81" t="e">
        <f>SUM('MCC_LP-Rob_2023 2024'!#REF!)</f>
        <v>#REF!</v>
      </c>
      <c r="I25" s="81" t="e">
        <f>SUM('MCC_LP-Rob_2023 2024'!#REF!)</f>
        <v>#REF!</v>
      </c>
      <c r="J25" s="68" t="e">
        <f>SUM('MCC_LP-Rob_2023 2024'!#REF!)</f>
        <v>#REF!</v>
      </c>
      <c r="K25" s="84" t="e">
        <f t="shared" si="0"/>
        <v>#REF!</v>
      </c>
      <c r="L25" s="17">
        <v>1.5</v>
      </c>
      <c r="M25" s="18">
        <v>1</v>
      </c>
      <c r="N25" s="81"/>
      <c r="O25" s="18">
        <f t="shared" si="1"/>
        <v>0</v>
      </c>
      <c r="P25" s="18">
        <v>1</v>
      </c>
      <c r="Q25" s="18">
        <v>1</v>
      </c>
      <c r="R25" s="81" t="e">
        <f>I25</f>
        <v>#REF!</v>
      </c>
      <c r="S25" s="18" t="e">
        <f t="shared" si="2"/>
        <v>#REF!</v>
      </c>
      <c r="T25" s="38">
        <v>0.66666666666666663</v>
      </c>
      <c r="U25" s="18">
        <v>1</v>
      </c>
      <c r="V25" s="68" t="e">
        <f>J25</f>
        <v>#REF!</v>
      </c>
      <c r="W25" s="39" t="e">
        <f t="shared" si="3"/>
        <v>#REF!</v>
      </c>
    </row>
    <row r="26" spans="1:23" ht="23.25" customHeight="1" x14ac:dyDescent="0.25">
      <c r="A26" s="95" t="s">
        <v>33</v>
      </c>
      <c r="B26" s="67" t="e">
        <f>'MCC_LP-Rob_2023 2024'!#REF!</f>
        <v>#REF!</v>
      </c>
      <c r="C26" s="90" t="e">
        <f>'MCC_LP-Rob_2023 2024'!#REF!</f>
        <v>#REF!</v>
      </c>
      <c r="D26" s="76"/>
      <c r="E26" s="76"/>
      <c r="F26" s="79"/>
      <c r="G26" s="64">
        <v>12</v>
      </c>
      <c r="H26" s="81" t="e">
        <f>SUM('MCC_LP-Rob_2023 2024'!#REF!)</f>
        <v>#REF!</v>
      </c>
      <c r="I26" s="81" t="e">
        <f>SUM('MCC_LP-Rob_2023 2024'!#REF!)</f>
        <v>#REF!</v>
      </c>
      <c r="J26" s="68" t="e">
        <f>SUM('MCC_LP-Rob_2023 2024'!#REF!)</f>
        <v>#REF!</v>
      </c>
      <c r="K26" s="84" t="e">
        <f t="shared" si="0"/>
        <v>#REF!</v>
      </c>
      <c r="L26" s="17">
        <v>1.5</v>
      </c>
      <c r="M26" s="18">
        <v>1</v>
      </c>
      <c r="N26" s="81"/>
      <c r="O26" s="18">
        <f t="shared" si="1"/>
        <v>0</v>
      </c>
      <c r="P26" s="18">
        <v>1</v>
      </c>
      <c r="Q26" s="18">
        <v>1</v>
      </c>
      <c r="R26" s="81" t="e">
        <f>I26</f>
        <v>#REF!</v>
      </c>
      <c r="S26" s="18" t="e">
        <f t="shared" si="2"/>
        <v>#REF!</v>
      </c>
      <c r="T26" s="38">
        <v>0.66666666666666663</v>
      </c>
      <c r="U26" s="18">
        <v>1</v>
      </c>
      <c r="V26" s="68" t="e">
        <f>J26</f>
        <v>#REF!</v>
      </c>
      <c r="W26" s="39" t="e">
        <f t="shared" ref="W26" si="27">(U26*V26)*T26</f>
        <v>#REF!</v>
      </c>
    </row>
    <row r="27" spans="1:23" ht="23.25" customHeight="1" x14ac:dyDescent="0.25">
      <c r="A27" s="124" t="s">
        <v>38</v>
      </c>
      <c r="B27" s="109" t="e">
        <f>'MCC_LP-Rob_2023 2024'!#REF!</f>
        <v>#REF!</v>
      </c>
      <c r="C27" s="90" t="e">
        <f>'MCC_LP-Rob_2023 2024'!#REF!</f>
        <v>#REF!</v>
      </c>
      <c r="D27" s="110"/>
      <c r="E27" s="110"/>
      <c r="F27" s="111"/>
      <c r="G27" s="122"/>
      <c r="H27" s="113"/>
      <c r="I27" s="113"/>
      <c r="J27" s="114"/>
      <c r="K27" s="115"/>
      <c r="L27" s="116"/>
      <c r="M27" s="117"/>
      <c r="N27" s="113"/>
      <c r="O27" s="117"/>
      <c r="P27" s="117"/>
      <c r="Q27" s="117"/>
      <c r="R27" s="113"/>
      <c r="S27" s="117"/>
      <c r="T27" s="118"/>
      <c r="U27" s="123"/>
      <c r="V27" s="114"/>
      <c r="W27" s="120"/>
    </row>
    <row r="28" spans="1:23" ht="23.25" customHeight="1" x14ac:dyDescent="0.25">
      <c r="A28" s="95" t="s">
        <v>38</v>
      </c>
      <c r="B28" s="67" t="e">
        <f>'MCC_LP-Rob_2023 2024'!#REF!</f>
        <v>#REF!</v>
      </c>
      <c r="C28" s="90" t="e">
        <f>'MCC_LP-Rob_2023 2024'!#REF!</f>
        <v>#REF!</v>
      </c>
      <c r="D28" s="76"/>
      <c r="E28" s="76"/>
      <c r="F28" s="79"/>
      <c r="G28" s="96">
        <v>12</v>
      </c>
      <c r="H28" s="81" t="e">
        <f>SUM('MCC_LP-Rob_2023 2024'!#REF!)</f>
        <v>#REF!</v>
      </c>
      <c r="I28" s="81" t="e">
        <f>SUM('MCC_LP-Rob_2023 2024'!#REF!)</f>
        <v>#REF!</v>
      </c>
      <c r="J28" s="68" t="e">
        <f>SUM('MCC_LP-Rob_2023 2024'!#REF!)</f>
        <v>#REF!</v>
      </c>
      <c r="K28" s="84" t="e">
        <f t="shared" si="0"/>
        <v>#REF!</v>
      </c>
      <c r="L28" s="17">
        <v>1.5</v>
      </c>
      <c r="M28" s="18">
        <v>1</v>
      </c>
      <c r="N28" s="81"/>
      <c r="O28" s="18">
        <f t="shared" si="1"/>
        <v>0</v>
      </c>
      <c r="P28" s="18">
        <v>1</v>
      </c>
      <c r="Q28" s="18">
        <v>1</v>
      </c>
      <c r="R28" s="81" t="e">
        <f>I28</f>
        <v>#REF!</v>
      </c>
      <c r="S28" s="18" t="e">
        <f t="shared" si="2"/>
        <v>#REF!</v>
      </c>
      <c r="T28" s="38">
        <v>0.66666666666666663</v>
      </c>
      <c r="U28" s="18">
        <v>1</v>
      </c>
      <c r="V28" s="68" t="e">
        <f>J28</f>
        <v>#REF!</v>
      </c>
      <c r="W28" s="39" t="e">
        <f t="shared" ref="W28:W29" si="28">(U28*V28)*T28</f>
        <v>#REF!</v>
      </c>
    </row>
    <row r="29" spans="1:23" ht="23.25" customHeight="1" x14ac:dyDescent="0.25">
      <c r="A29" s="95" t="s">
        <v>38</v>
      </c>
      <c r="B29" s="67" t="e">
        <f>'MCC_LP-Rob_2023 2024'!#REF!</f>
        <v>#REF!</v>
      </c>
      <c r="C29" s="90" t="e">
        <f>'MCC_LP-Rob_2023 2024'!#REF!</f>
        <v>#REF!</v>
      </c>
      <c r="D29" s="76"/>
      <c r="E29" s="76"/>
      <c r="F29" s="79"/>
      <c r="G29" s="96">
        <v>12</v>
      </c>
      <c r="H29" s="81" t="e">
        <f>SUM('MCC_LP-Rob_2023 2024'!#REF!)</f>
        <v>#REF!</v>
      </c>
      <c r="I29" s="81" t="e">
        <f>SUM('MCC_LP-Rob_2023 2024'!#REF!)</f>
        <v>#REF!</v>
      </c>
      <c r="J29" s="68" t="e">
        <f>SUM('MCC_LP-Rob_2023 2024'!#REF!)</f>
        <v>#REF!</v>
      </c>
      <c r="K29" s="84" t="e">
        <f t="shared" si="0"/>
        <v>#REF!</v>
      </c>
      <c r="L29" s="17">
        <v>1.5</v>
      </c>
      <c r="M29" s="18">
        <v>1</v>
      </c>
      <c r="N29" s="81"/>
      <c r="O29" s="18">
        <f t="shared" si="1"/>
        <v>0</v>
      </c>
      <c r="P29" s="18">
        <v>1</v>
      </c>
      <c r="Q29" s="18">
        <v>1</v>
      </c>
      <c r="R29" s="81" t="e">
        <f>I29</f>
        <v>#REF!</v>
      </c>
      <c r="S29" s="18" t="e">
        <f t="shared" si="2"/>
        <v>#REF!</v>
      </c>
      <c r="T29" s="38">
        <v>0.66666666666666663</v>
      </c>
      <c r="U29" s="18">
        <v>1</v>
      </c>
      <c r="V29" s="68" t="e">
        <f>J29</f>
        <v>#REF!</v>
      </c>
      <c r="W29" s="39" t="e">
        <f t="shared" si="28"/>
        <v>#REF!</v>
      </c>
    </row>
    <row r="30" spans="1:23" ht="23.25" customHeight="1" x14ac:dyDescent="0.25">
      <c r="A30" s="97">
        <v>4</v>
      </c>
      <c r="B30" s="69" t="e">
        <f>'MCC_LP-Rob_2023 2024'!#REF!</f>
        <v>#REF!</v>
      </c>
      <c r="C30" s="75"/>
      <c r="D30" s="100"/>
      <c r="E30" s="100"/>
      <c r="F30" s="101"/>
      <c r="G30" s="102"/>
      <c r="H30" s="103"/>
      <c r="I30" s="104"/>
      <c r="J30" s="103"/>
      <c r="K30" s="106"/>
      <c r="L30" s="70"/>
      <c r="M30" s="71"/>
      <c r="N30" s="103"/>
      <c r="O30" s="71"/>
      <c r="P30" s="71"/>
      <c r="Q30" s="71"/>
      <c r="R30" s="104"/>
      <c r="S30" s="71"/>
      <c r="T30" s="72"/>
      <c r="U30" s="73"/>
      <c r="V30" s="103"/>
      <c r="W30" s="74"/>
    </row>
    <row r="31" spans="1:23" ht="23.25" customHeight="1" x14ac:dyDescent="0.25">
      <c r="A31" s="91">
        <v>4</v>
      </c>
      <c r="B31" s="67" t="e">
        <f>'MCC_LP-Rob_2023 2024'!#REF!</f>
        <v>#REF!</v>
      </c>
      <c r="C31" s="90" t="e">
        <f>'MCC_LP-Rob_2023 2024'!#REF!</f>
        <v>#REF!</v>
      </c>
      <c r="D31" s="78"/>
      <c r="E31" s="78"/>
      <c r="F31" s="79"/>
      <c r="G31" s="64">
        <v>24</v>
      </c>
      <c r="H31" s="64" t="e">
        <f>SUM('MCC_LP-Rob_2023 2024'!#REF!)</f>
        <v>#REF!</v>
      </c>
      <c r="I31" s="81" t="e">
        <f>SUM('MCC_LP-Rob_2023 2024'!#REF!)</f>
        <v>#REF!</v>
      </c>
      <c r="J31" s="81" t="e">
        <f>SUM('MCC_LP-Rob_2023 2024'!#REF!)</f>
        <v>#REF!</v>
      </c>
      <c r="K31" s="84" t="e">
        <f t="shared" si="0"/>
        <v>#REF!</v>
      </c>
      <c r="L31" s="17">
        <v>1.5</v>
      </c>
      <c r="M31" s="18">
        <v>1</v>
      </c>
      <c r="N31" s="64"/>
      <c r="O31" s="18">
        <f t="shared" si="1"/>
        <v>0</v>
      </c>
      <c r="P31" s="18">
        <v>1</v>
      </c>
      <c r="Q31" s="18">
        <v>1</v>
      </c>
      <c r="R31" s="81" t="e">
        <f>I31</f>
        <v>#REF!</v>
      </c>
      <c r="S31" s="18" t="e">
        <f t="shared" si="2"/>
        <v>#REF!</v>
      </c>
      <c r="T31" s="38"/>
      <c r="U31" s="19"/>
      <c r="V31" s="81"/>
      <c r="W31" s="39">
        <f t="shared" si="3"/>
        <v>0</v>
      </c>
    </row>
    <row r="32" spans="1:23" ht="23.25" customHeight="1" x14ac:dyDescent="0.25">
      <c r="A32" s="91">
        <v>4</v>
      </c>
      <c r="B32" s="67" t="e">
        <f>'MCC_LP-Rob_2023 2024'!#REF!</f>
        <v>#REF!</v>
      </c>
      <c r="C32" s="90" t="e">
        <f>'MCC_LP-Rob_2023 2024'!#REF!</f>
        <v>#REF!</v>
      </c>
      <c r="D32" s="76"/>
      <c r="E32" s="76"/>
      <c r="F32" s="79"/>
      <c r="G32" s="64">
        <v>24</v>
      </c>
      <c r="H32" s="64" t="e">
        <f>SUM('MCC_LP-Rob_2023 2024'!#REF!)</f>
        <v>#REF!</v>
      </c>
      <c r="I32" s="81" t="e">
        <f>SUM('MCC_LP-Rob_2023 2024'!#REF!)</f>
        <v>#REF!</v>
      </c>
      <c r="J32" s="81" t="e">
        <f>SUM('MCC_LP-Rob_2023 2024'!#REF!)</f>
        <v>#REF!</v>
      </c>
      <c r="K32" s="84" t="e">
        <f t="shared" si="0"/>
        <v>#REF!</v>
      </c>
      <c r="L32" s="17">
        <v>1.5</v>
      </c>
      <c r="M32" s="18">
        <v>1</v>
      </c>
      <c r="N32" s="64"/>
      <c r="O32" s="18">
        <f t="shared" si="1"/>
        <v>0</v>
      </c>
      <c r="P32" s="18">
        <v>1</v>
      </c>
      <c r="Q32" s="18">
        <v>1</v>
      </c>
      <c r="R32" s="81" t="e">
        <f t="shared" ref="R32:R38" si="29">I32</f>
        <v>#REF!</v>
      </c>
      <c r="S32" s="18" t="e">
        <f t="shared" si="2"/>
        <v>#REF!</v>
      </c>
      <c r="T32" s="38">
        <v>0.66666666666666663</v>
      </c>
      <c r="U32" s="18">
        <v>1</v>
      </c>
      <c r="V32" s="81" t="e">
        <f>J32</f>
        <v>#REF!</v>
      </c>
      <c r="W32" s="39" t="e">
        <f t="shared" si="3"/>
        <v>#REF!</v>
      </c>
    </row>
    <row r="33" spans="1:23" ht="23.25" customHeight="1" x14ac:dyDescent="0.25">
      <c r="A33" s="91">
        <v>4</v>
      </c>
      <c r="B33" s="67" t="e">
        <f>'MCC_LP-Rob_2023 2024'!#REF!</f>
        <v>#REF!</v>
      </c>
      <c r="C33" s="90" t="e">
        <f>'MCC_LP-Rob_2023 2024'!#REF!</f>
        <v>#REF!</v>
      </c>
      <c r="D33" s="78"/>
      <c r="E33" s="78"/>
      <c r="F33" s="79"/>
      <c r="G33" s="64">
        <v>24</v>
      </c>
      <c r="H33" s="64" t="e">
        <f>SUM('MCC_LP-Rob_2023 2024'!#REF!)</f>
        <v>#REF!</v>
      </c>
      <c r="I33" s="81" t="e">
        <f>SUM('MCC_LP-Rob_2023 2024'!#REF!)</f>
        <v>#REF!</v>
      </c>
      <c r="J33" s="81" t="e">
        <f>SUM('MCC_LP-Rob_2023 2024'!#REF!)</f>
        <v>#REF!</v>
      </c>
      <c r="K33" s="84" t="e">
        <f t="shared" si="0"/>
        <v>#REF!</v>
      </c>
      <c r="L33" s="17">
        <v>1.5</v>
      </c>
      <c r="M33" s="18">
        <v>1</v>
      </c>
      <c r="N33" s="64"/>
      <c r="O33" s="18">
        <f t="shared" ref="O33:O38" si="30">N33*L33</f>
        <v>0</v>
      </c>
      <c r="P33" s="18">
        <v>1</v>
      </c>
      <c r="Q33" s="18">
        <v>1</v>
      </c>
      <c r="R33" s="81" t="e">
        <f t="shared" si="29"/>
        <v>#REF!</v>
      </c>
      <c r="S33" s="18" t="e">
        <f t="shared" ref="S33:S38" si="31">Q33*R33</f>
        <v>#REF!</v>
      </c>
      <c r="T33" s="38">
        <v>0.66666666666666663</v>
      </c>
      <c r="U33" s="18">
        <v>1</v>
      </c>
      <c r="V33" s="81" t="e">
        <f t="shared" ref="V33:V38" si="32">J33</f>
        <v>#REF!</v>
      </c>
      <c r="W33" s="39" t="e">
        <f t="shared" ref="W33:W38" si="33">(U33*V33)*T33</f>
        <v>#REF!</v>
      </c>
    </row>
    <row r="34" spans="1:23" ht="23.25" customHeight="1" x14ac:dyDescent="0.25">
      <c r="A34" s="91">
        <v>4</v>
      </c>
      <c r="B34" s="67" t="e">
        <f>'MCC_LP-Rob_2023 2024'!#REF!</f>
        <v>#REF!</v>
      </c>
      <c r="C34" s="90" t="e">
        <f>'MCC_LP-Rob_2023 2024'!#REF!</f>
        <v>#REF!</v>
      </c>
      <c r="D34" s="76"/>
      <c r="E34" s="76"/>
      <c r="F34" s="79"/>
      <c r="G34" s="64">
        <v>24</v>
      </c>
      <c r="H34" s="64" t="e">
        <f>SUM('MCC_LP-Rob_2023 2024'!#REF!)</f>
        <v>#REF!</v>
      </c>
      <c r="I34" s="81" t="e">
        <f>SUM('MCC_LP-Rob_2023 2024'!#REF!)</f>
        <v>#REF!</v>
      </c>
      <c r="J34" s="81" t="e">
        <f>SUM('MCC_LP-Rob_2023 2024'!#REF!)</f>
        <v>#REF!</v>
      </c>
      <c r="K34" s="84" t="e">
        <f t="shared" si="0"/>
        <v>#REF!</v>
      </c>
      <c r="L34" s="17">
        <v>1.5</v>
      </c>
      <c r="M34" s="18">
        <v>1</v>
      </c>
      <c r="N34" s="64"/>
      <c r="O34" s="18">
        <f t="shared" si="30"/>
        <v>0</v>
      </c>
      <c r="P34" s="18">
        <v>1</v>
      </c>
      <c r="Q34" s="18">
        <v>1</v>
      </c>
      <c r="R34" s="81" t="e">
        <f t="shared" si="29"/>
        <v>#REF!</v>
      </c>
      <c r="S34" s="18" t="e">
        <f t="shared" si="31"/>
        <v>#REF!</v>
      </c>
      <c r="T34" s="38">
        <v>0.66666666666666663</v>
      </c>
      <c r="U34" s="18">
        <v>2</v>
      </c>
      <c r="V34" s="81" t="e">
        <f t="shared" si="32"/>
        <v>#REF!</v>
      </c>
      <c r="W34" s="39" t="e">
        <f t="shared" si="33"/>
        <v>#REF!</v>
      </c>
    </row>
    <row r="35" spans="1:23" ht="23.25" customHeight="1" x14ac:dyDescent="0.25">
      <c r="A35" s="156"/>
      <c r="B35" s="67" t="e">
        <f>'MCC_LP-Rob_2023 2024'!#REF!</f>
        <v>#REF!</v>
      </c>
      <c r="C35" s="90" t="e">
        <f>'MCC_LP-Rob_2023 2024'!#REF!</f>
        <v>#REF!</v>
      </c>
      <c r="D35" s="76"/>
      <c r="E35" s="76"/>
      <c r="F35" s="79"/>
      <c r="G35" s="64">
        <v>24</v>
      </c>
      <c r="H35" s="64" t="e">
        <f>SUM('MCC_LP-Rob_2023 2024'!#REF!)</f>
        <v>#REF!</v>
      </c>
      <c r="I35" s="81" t="e">
        <f>SUM('MCC_LP-Rob_2023 2024'!#REF!)</f>
        <v>#REF!</v>
      </c>
      <c r="J35" s="81" t="e">
        <f>SUM('MCC_LP-Rob_2023 2024'!#REF!)</f>
        <v>#REF!</v>
      </c>
      <c r="K35" s="84" t="e">
        <f t="shared" si="0"/>
        <v>#REF!</v>
      </c>
      <c r="L35" s="17">
        <v>1.5</v>
      </c>
      <c r="M35" s="18">
        <v>1</v>
      </c>
      <c r="N35" s="64"/>
      <c r="O35" s="18">
        <f t="shared" si="30"/>
        <v>0</v>
      </c>
      <c r="P35" s="18">
        <v>1</v>
      </c>
      <c r="Q35" s="18">
        <v>1</v>
      </c>
      <c r="R35" s="81" t="e">
        <f t="shared" si="29"/>
        <v>#REF!</v>
      </c>
      <c r="S35" s="18" t="e">
        <f t="shared" si="31"/>
        <v>#REF!</v>
      </c>
      <c r="T35" s="38">
        <v>0.66666666666666663</v>
      </c>
      <c r="U35" s="18">
        <v>1</v>
      </c>
      <c r="V35" s="81" t="e">
        <f t="shared" si="32"/>
        <v>#REF!</v>
      </c>
      <c r="W35" s="39" t="e">
        <f t="shared" si="33"/>
        <v>#REF!</v>
      </c>
    </row>
    <row r="36" spans="1:23" ht="23.25" customHeight="1" x14ac:dyDescent="0.25">
      <c r="A36" s="156"/>
      <c r="B36" s="67" t="e">
        <f>'MCC_LP-Rob_2023 2024'!#REF!</f>
        <v>#REF!</v>
      </c>
      <c r="C36" s="90" t="e">
        <f>'MCC_LP-Rob_2023 2024'!#REF!</f>
        <v>#REF!</v>
      </c>
      <c r="D36" s="76"/>
      <c r="E36" s="76"/>
      <c r="F36" s="79"/>
      <c r="G36" s="64">
        <v>24</v>
      </c>
      <c r="H36" s="64" t="e">
        <f>SUM('MCC_LP-Rob_2023 2024'!#REF!)</f>
        <v>#REF!</v>
      </c>
      <c r="I36" s="81" t="e">
        <f>SUM('MCC_LP-Rob_2023 2024'!#REF!)</f>
        <v>#REF!</v>
      </c>
      <c r="J36" s="81" t="e">
        <f>SUM('MCC_LP-Rob_2023 2024'!#REF!)</f>
        <v>#REF!</v>
      </c>
      <c r="K36" s="84" t="e">
        <f t="shared" si="0"/>
        <v>#REF!</v>
      </c>
      <c r="L36" s="17">
        <v>1.5</v>
      </c>
      <c r="M36" s="18">
        <v>1</v>
      </c>
      <c r="N36" s="64"/>
      <c r="O36" s="18">
        <f t="shared" si="30"/>
        <v>0</v>
      </c>
      <c r="P36" s="18">
        <v>1</v>
      </c>
      <c r="Q36" s="18">
        <v>1</v>
      </c>
      <c r="R36" s="81" t="e">
        <f t="shared" si="29"/>
        <v>#REF!</v>
      </c>
      <c r="S36" s="18" t="e">
        <f t="shared" si="31"/>
        <v>#REF!</v>
      </c>
      <c r="T36" s="38">
        <v>0.66666666666666663</v>
      </c>
      <c r="U36" s="18">
        <v>1</v>
      </c>
      <c r="V36" s="81" t="e">
        <f t="shared" si="32"/>
        <v>#REF!</v>
      </c>
      <c r="W36" s="39" t="e">
        <f t="shared" si="33"/>
        <v>#REF!</v>
      </c>
    </row>
    <row r="37" spans="1:23" ht="23.25" customHeight="1" x14ac:dyDescent="0.25">
      <c r="A37" s="156"/>
      <c r="B37" s="67" t="e">
        <f>'MCC_LP-Rob_2023 2024'!#REF!</f>
        <v>#REF!</v>
      </c>
      <c r="C37" s="90" t="e">
        <f>'MCC_LP-Rob_2023 2024'!#REF!</f>
        <v>#REF!</v>
      </c>
      <c r="D37" s="76"/>
      <c r="E37" s="76"/>
      <c r="F37" s="79"/>
      <c r="G37" s="64">
        <v>24</v>
      </c>
      <c r="H37" s="64" t="e">
        <f>SUM('MCC_LP-Rob_2023 2024'!#REF!)</f>
        <v>#REF!</v>
      </c>
      <c r="I37" s="81" t="e">
        <f>SUM('MCC_LP-Rob_2023 2024'!#REF!)</f>
        <v>#REF!</v>
      </c>
      <c r="J37" s="81" t="e">
        <f>SUM('MCC_LP-Rob_2023 2024'!#REF!)</f>
        <v>#REF!</v>
      </c>
      <c r="K37" s="84" t="e">
        <f t="shared" si="0"/>
        <v>#REF!</v>
      </c>
      <c r="L37" s="17">
        <v>1.5</v>
      </c>
      <c r="M37" s="18">
        <v>1</v>
      </c>
      <c r="N37" s="64"/>
      <c r="O37" s="18">
        <f t="shared" si="30"/>
        <v>0</v>
      </c>
      <c r="P37" s="18">
        <v>1</v>
      </c>
      <c r="Q37" s="18">
        <v>1</v>
      </c>
      <c r="R37" s="81" t="e">
        <f t="shared" si="29"/>
        <v>#REF!</v>
      </c>
      <c r="S37" s="18" t="e">
        <f t="shared" si="31"/>
        <v>#REF!</v>
      </c>
      <c r="T37" s="38">
        <v>0.66666666666666663</v>
      </c>
      <c r="U37" s="18">
        <v>1</v>
      </c>
      <c r="V37" s="81" t="e">
        <f t="shared" si="32"/>
        <v>#REF!</v>
      </c>
      <c r="W37" s="39" t="e">
        <f t="shared" si="33"/>
        <v>#REF!</v>
      </c>
    </row>
    <row r="38" spans="1:23" ht="23.25" customHeight="1" x14ac:dyDescent="0.25">
      <c r="A38" s="156"/>
      <c r="B38" s="67" t="e">
        <f>'MCC_LP-Rob_2023 2024'!#REF!</f>
        <v>#REF!</v>
      </c>
      <c r="C38" s="90" t="e">
        <f>'MCC_LP-Rob_2023 2024'!#REF!</f>
        <v>#REF!</v>
      </c>
      <c r="D38" s="76"/>
      <c r="E38" s="76"/>
      <c r="F38" s="79"/>
      <c r="G38" s="64">
        <v>24</v>
      </c>
      <c r="H38" s="64" t="e">
        <f>SUM('MCC_LP-Rob_2023 2024'!#REF!)</f>
        <v>#REF!</v>
      </c>
      <c r="I38" s="81" t="e">
        <f>SUM('MCC_LP-Rob_2023 2024'!#REF!)</f>
        <v>#REF!</v>
      </c>
      <c r="J38" s="81" t="e">
        <f>SUM('MCC_LP-Rob_2023 2024'!#REF!)</f>
        <v>#REF!</v>
      </c>
      <c r="K38" s="84" t="e">
        <f t="shared" si="0"/>
        <v>#REF!</v>
      </c>
      <c r="L38" s="17">
        <v>1.5</v>
      </c>
      <c r="M38" s="18">
        <v>1</v>
      </c>
      <c r="N38" s="64"/>
      <c r="O38" s="18">
        <f t="shared" si="30"/>
        <v>0</v>
      </c>
      <c r="P38" s="18">
        <v>1</v>
      </c>
      <c r="Q38" s="18">
        <v>1</v>
      </c>
      <c r="R38" s="81" t="e">
        <f t="shared" si="29"/>
        <v>#REF!</v>
      </c>
      <c r="S38" s="18" t="e">
        <f t="shared" si="31"/>
        <v>#REF!</v>
      </c>
      <c r="T38" s="38">
        <v>0.66666666666666663</v>
      </c>
      <c r="U38" s="18">
        <v>1</v>
      </c>
      <c r="V38" s="81" t="e">
        <f t="shared" si="32"/>
        <v>#REF!</v>
      </c>
      <c r="W38" s="39" t="e">
        <f t="shared" si="33"/>
        <v>#REF!</v>
      </c>
    </row>
    <row r="39" spans="1:23" ht="23.25" customHeight="1" x14ac:dyDescent="0.25">
      <c r="A39" s="554" t="s">
        <v>23</v>
      </c>
      <c r="B39" s="555"/>
      <c r="C39" s="555"/>
      <c r="D39" s="555"/>
      <c r="E39" s="555"/>
      <c r="F39" s="555"/>
      <c r="G39" s="555"/>
      <c r="H39" s="555"/>
      <c r="I39" s="555"/>
      <c r="J39" s="556"/>
      <c r="K39" s="84" t="e">
        <f>SUM(K7:K38)</f>
        <v>#REF!</v>
      </c>
      <c r="L39" s="17"/>
      <c r="M39" s="18"/>
      <c r="N39" s="18"/>
      <c r="O39" s="18"/>
      <c r="P39" s="18"/>
      <c r="Q39" s="18"/>
      <c r="R39" s="18"/>
      <c r="S39" s="18"/>
      <c r="T39" s="38"/>
      <c r="U39" s="19"/>
      <c r="V39" s="19"/>
      <c r="W39" s="39"/>
    </row>
    <row r="40" spans="1:23" ht="23.25" customHeight="1" x14ac:dyDescent="0.25">
      <c r="A40" s="20"/>
      <c r="B40" s="42" t="s">
        <v>21</v>
      </c>
      <c r="C40" s="5"/>
      <c r="D40" s="5"/>
      <c r="E40" s="5"/>
      <c r="F40" s="5"/>
      <c r="G40" s="21"/>
      <c r="H40" s="5"/>
      <c r="I40" s="5"/>
      <c r="J40" s="8"/>
      <c r="K40" s="9"/>
      <c r="L40" s="22"/>
      <c r="M40" s="23"/>
      <c r="N40" s="23"/>
      <c r="O40" s="23"/>
      <c r="P40" s="23"/>
      <c r="Q40" s="23"/>
      <c r="R40" s="23"/>
      <c r="S40" s="23"/>
      <c r="T40" s="12"/>
      <c r="U40" s="12"/>
      <c r="V40" s="12"/>
      <c r="W40" s="12"/>
    </row>
    <row r="41" spans="1:23" ht="23.25" customHeight="1" x14ac:dyDescent="0.25">
      <c r="A41" s="121">
        <v>5</v>
      </c>
      <c r="B41" s="94" t="e">
        <f>'MCC_LP-Rob_2023 2024'!#REF!</f>
        <v>#REF!</v>
      </c>
      <c r="C41" s="90" t="e">
        <f>'MCC_LP-Rob_2023 2024'!#REF!</f>
        <v>#REF!</v>
      </c>
      <c r="D41" s="76" t="s">
        <v>50</v>
      </c>
      <c r="E41" s="76" t="s">
        <v>50</v>
      </c>
      <c r="F41" s="87" t="s">
        <v>52</v>
      </c>
      <c r="G41" s="37">
        <v>24</v>
      </c>
      <c r="H41" s="68" t="e">
        <f>SUM('MCC_LP-Rob_2023 2024'!#REF!)</f>
        <v>#REF!</v>
      </c>
      <c r="I41" s="68">
        <v>3</v>
      </c>
      <c r="J41" s="68" t="e">
        <f>SUM('MCC_LP-Rob_2023 2024'!#REF!)</f>
        <v>#REF!</v>
      </c>
      <c r="K41" s="41">
        <f t="shared" ref="K41:K47" si="34">O41+S41+W41</f>
        <v>72</v>
      </c>
      <c r="L41" s="26"/>
      <c r="M41" s="18"/>
      <c r="N41" s="68"/>
      <c r="O41" s="18"/>
      <c r="P41" s="27">
        <v>1</v>
      </c>
      <c r="Q41" s="27">
        <v>24</v>
      </c>
      <c r="R41" s="68">
        <f>I41</f>
        <v>3</v>
      </c>
      <c r="S41" s="27">
        <f t="shared" ref="S41" si="35">Q41*R41</f>
        <v>72</v>
      </c>
      <c r="T41" s="38"/>
      <c r="U41" s="18"/>
      <c r="V41" s="68"/>
      <c r="W41" s="39">
        <f t="shared" si="3"/>
        <v>0</v>
      </c>
    </row>
    <row r="42" spans="1:23" ht="23.25" customHeight="1" x14ac:dyDescent="0.25">
      <c r="A42" s="91"/>
      <c r="B42" s="67" t="e">
        <f>'MCC_LP-Rob_2023 2024'!#REF!</f>
        <v>#REF!</v>
      </c>
      <c r="C42" s="90" t="e">
        <f>'MCC_LP-Rob_2023 2024'!#REF!</f>
        <v>#REF!</v>
      </c>
      <c r="D42" s="76"/>
      <c r="E42" s="76"/>
      <c r="F42" s="87"/>
      <c r="G42" s="37"/>
      <c r="H42" s="81" t="e">
        <f>SUM('MCC_LP-Rob_2023 2024'!#REF!)</f>
        <v>#REF!</v>
      </c>
      <c r="I42" s="68" t="e">
        <f>SUM('MCC_LP-Rob_2023 2024'!#REF!)</f>
        <v>#REF!</v>
      </c>
      <c r="J42" s="81" t="e">
        <f>SUM('MCC_LP-Rob_2023 2024'!#REF!)</f>
        <v>#REF!</v>
      </c>
      <c r="K42" s="41">
        <f t="shared" si="34"/>
        <v>0</v>
      </c>
      <c r="L42" s="26"/>
      <c r="M42" s="18"/>
      <c r="N42" s="81"/>
      <c r="O42" s="18"/>
      <c r="P42" s="27"/>
      <c r="Q42" s="27"/>
      <c r="R42" s="68"/>
      <c r="S42" s="27"/>
      <c r="T42" s="38"/>
      <c r="U42" s="18"/>
      <c r="V42" s="81"/>
      <c r="W42" s="39">
        <f t="shared" si="3"/>
        <v>0</v>
      </c>
    </row>
    <row r="43" spans="1:23" ht="23.25" customHeight="1" x14ac:dyDescent="0.25">
      <c r="A43" s="91"/>
      <c r="B43" s="67" t="e">
        <f>'MCC_LP-Rob_2023 2024'!#REF!</f>
        <v>#REF!</v>
      </c>
      <c r="C43" s="90" t="e">
        <f>'MCC_LP-Rob_2023 2024'!#REF!</f>
        <v>#REF!</v>
      </c>
      <c r="D43" s="76"/>
      <c r="E43" s="76"/>
      <c r="F43" s="87"/>
      <c r="G43" s="37"/>
      <c r="H43" s="81" t="e">
        <f>SUM('MCC_LP-Rob_2023 2024'!#REF!)</f>
        <v>#REF!</v>
      </c>
      <c r="I43" s="68" t="e">
        <f>SUM('MCC_LP-Rob_2023 2024'!#REF!)</f>
        <v>#REF!</v>
      </c>
      <c r="J43" s="81" t="e">
        <f>SUM('MCC_LP-Rob_2023 2024'!#REF!)</f>
        <v>#REF!</v>
      </c>
      <c r="K43" s="41">
        <f t="shared" si="34"/>
        <v>0</v>
      </c>
      <c r="L43" s="26"/>
      <c r="M43" s="18"/>
      <c r="N43" s="81"/>
      <c r="O43" s="18"/>
      <c r="P43" s="27"/>
      <c r="Q43" s="27"/>
      <c r="R43" s="68"/>
      <c r="S43" s="27"/>
      <c r="T43" s="38"/>
      <c r="U43" s="18"/>
      <c r="V43" s="81"/>
      <c r="W43" s="39">
        <f t="shared" si="3"/>
        <v>0</v>
      </c>
    </row>
    <row r="44" spans="1:23" ht="23.25" customHeight="1" x14ac:dyDescent="0.25">
      <c r="A44" s="91"/>
      <c r="B44" s="67" t="e">
        <f>'MCC_LP-Rob_2023 2024'!#REF!</f>
        <v>#REF!</v>
      </c>
      <c r="C44" s="90" t="e">
        <f>'MCC_LP-Rob_2023 2024'!#REF!</f>
        <v>#REF!</v>
      </c>
      <c r="D44" s="76"/>
      <c r="E44" s="76"/>
      <c r="F44" s="87"/>
      <c r="G44" s="37"/>
      <c r="H44" s="81" t="e">
        <f>SUM('MCC_LP-Rob_2023 2024'!#REF!)</f>
        <v>#REF!</v>
      </c>
      <c r="I44" s="68" t="e">
        <f>SUM('MCC_LP-Rob_2023 2024'!#REF!)</f>
        <v>#REF!</v>
      </c>
      <c r="J44" s="81" t="e">
        <f>SUM('MCC_LP-Rob_2023 2024'!#REF!)</f>
        <v>#REF!</v>
      </c>
      <c r="K44" s="41">
        <f t="shared" si="34"/>
        <v>0</v>
      </c>
      <c r="L44" s="26"/>
      <c r="M44" s="18"/>
      <c r="N44" s="81"/>
      <c r="O44" s="18"/>
      <c r="P44" s="27"/>
      <c r="Q44" s="27"/>
      <c r="R44" s="68"/>
      <c r="S44" s="27"/>
      <c r="T44" s="38"/>
      <c r="U44" s="18"/>
      <c r="V44" s="81"/>
      <c r="W44" s="39">
        <f t="shared" si="3"/>
        <v>0</v>
      </c>
    </row>
    <row r="45" spans="1:23" ht="23.25" customHeight="1" x14ac:dyDescent="0.25">
      <c r="A45" s="121">
        <v>6</v>
      </c>
      <c r="B45" s="94" t="e">
        <f>'MCC_LP-Rob_2023 2024'!#REF!</f>
        <v>#REF!</v>
      </c>
      <c r="C45" s="90" t="e">
        <f>'MCC_LP-Rob_2023 2024'!#REF!</f>
        <v>#REF!</v>
      </c>
      <c r="D45" s="76" t="s">
        <v>51</v>
      </c>
      <c r="E45" s="76" t="s">
        <v>51</v>
      </c>
      <c r="F45" s="87" t="s">
        <v>52</v>
      </c>
      <c r="G45" s="37">
        <v>24</v>
      </c>
      <c r="H45" s="24" t="e">
        <f>SUM('MCC_LP-Rob_2023 2024'!#REF!)</f>
        <v>#REF!</v>
      </c>
      <c r="I45" s="24">
        <v>8</v>
      </c>
      <c r="J45" s="25" t="e">
        <f>SUM('MCC_LP-Rob_2023 2024'!#REF!)</f>
        <v>#REF!</v>
      </c>
      <c r="K45" s="41">
        <f t="shared" si="34"/>
        <v>192</v>
      </c>
      <c r="L45" s="26"/>
      <c r="M45" s="18"/>
      <c r="N45" s="27"/>
      <c r="O45" s="18"/>
      <c r="P45" s="27">
        <v>1</v>
      </c>
      <c r="Q45" s="27">
        <v>24</v>
      </c>
      <c r="R45" s="68">
        <f>I45</f>
        <v>8</v>
      </c>
      <c r="S45" s="27">
        <f t="shared" ref="S45" si="36">Q45*R45</f>
        <v>192</v>
      </c>
      <c r="T45" s="38"/>
      <c r="U45" s="19"/>
      <c r="V45" s="19"/>
      <c r="W45" s="39">
        <f t="shared" si="3"/>
        <v>0</v>
      </c>
    </row>
    <row r="46" spans="1:23" ht="23.25" customHeight="1" x14ac:dyDescent="0.25">
      <c r="A46" s="91"/>
      <c r="B46" s="67" t="e">
        <f>'MCC_LP-Rob_2023 2024'!#REF!</f>
        <v>#REF!</v>
      </c>
      <c r="C46" s="90" t="e">
        <f>'MCC_LP-Rob_2023 2024'!#REF!</f>
        <v>#REF!</v>
      </c>
      <c r="D46" s="76"/>
      <c r="E46" s="76"/>
      <c r="F46" s="2"/>
      <c r="G46" s="37"/>
      <c r="H46" s="81" t="e">
        <f>SUM('MCC_LP-Rob_2023 2024'!#REF!)</f>
        <v>#REF!</v>
      </c>
      <c r="I46" s="68" t="e">
        <f>SUM('MCC_LP-Rob_2023 2024'!#REF!)</f>
        <v>#REF!</v>
      </c>
      <c r="J46" s="81" t="e">
        <f>SUM('MCC_LP-Rob_2023 2024'!#REF!)</f>
        <v>#REF!</v>
      </c>
      <c r="K46" s="41">
        <f t="shared" si="34"/>
        <v>0</v>
      </c>
      <c r="L46" s="26"/>
      <c r="M46" s="18"/>
      <c r="N46" s="81"/>
      <c r="O46" s="18"/>
      <c r="P46" s="27"/>
      <c r="Q46" s="27"/>
      <c r="R46" s="68"/>
      <c r="S46" s="27"/>
      <c r="T46" s="38"/>
      <c r="U46" s="18"/>
      <c r="V46" s="81"/>
      <c r="W46" s="39">
        <f t="shared" si="3"/>
        <v>0</v>
      </c>
    </row>
    <row r="47" spans="1:23" ht="23.25" customHeight="1" x14ac:dyDescent="0.25">
      <c r="A47" s="91"/>
      <c r="B47" s="67" t="e">
        <f>'MCC_LP-Rob_2023 2024'!#REF!</f>
        <v>#REF!</v>
      </c>
      <c r="C47" s="90" t="e">
        <f>'MCC_LP-Rob_2023 2024'!#REF!</f>
        <v>#REF!</v>
      </c>
      <c r="D47" s="76"/>
      <c r="E47" s="76"/>
      <c r="F47" s="87"/>
      <c r="G47" s="37"/>
      <c r="H47" s="81" t="e">
        <f>SUM('MCC_LP-Rob_2023 2024'!#REF!)</f>
        <v>#REF!</v>
      </c>
      <c r="I47" s="68" t="e">
        <f>SUM('MCC_LP-Rob_2023 2024'!#REF!)</f>
        <v>#REF!</v>
      </c>
      <c r="J47" s="81" t="e">
        <f>SUM('MCC_LP-Rob_2023 2024'!#REF!)</f>
        <v>#REF!</v>
      </c>
      <c r="K47" s="41">
        <f t="shared" si="34"/>
        <v>0</v>
      </c>
      <c r="L47" s="26"/>
      <c r="M47" s="18"/>
      <c r="N47" s="81"/>
      <c r="O47" s="18"/>
      <c r="P47" s="27"/>
      <c r="Q47" s="27"/>
      <c r="R47" s="68"/>
      <c r="S47" s="27"/>
      <c r="T47" s="38"/>
      <c r="U47" s="18"/>
      <c r="V47" s="81"/>
      <c r="W47" s="39">
        <f t="shared" si="3"/>
        <v>0</v>
      </c>
    </row>
    <row r="48" spans="1:23" ht="23.25" customHeight="1" x14ac:dyDescent="0.25">
      <c r="A48" s="91"/>
      <c r="B48" s="67" t="e">
        <f>'MCC_LP-Rob_2023 2024'!#REF!</f>
        <v>#REF!</v>
      </c>
      <c r="C48" s="90" t="e">
        <f>'MCC_LP-Rob_2023 2024'!#REF!</f>
        <v>#REF!</v>
      </c>
      <c r="D48" s="76"/>
      <c r="E48" s="76"/>
      <c r="F48" s="87"/>
      <c r="G48" s="37"/>
      <c r="H48" s="81" t="e">
        <f>SUM('MCC_LP-Rob_2023 2024'!#REF!)</f>
        <v>#REF!</v>
      </c>
      <c r="I48" s="68" t="e">
        <f>SUM('MCC_LP-Rob_2023 2024'!#REF!)</f>
        <v>#REF!</v>
      </c>
      <c r="J48" s="81" t="e">
        <f>SUM('MCC_LP-Rob_2023 2024'!#REF!)</f>
        <v>#REF!</v>
      </c>
      <c r="K48" s="41">
        <v>0</v>
      </c>
      <c r="L48" s="26"/>
      <c r="M48" s="18"/>
      <c r="N48" s="81"/>
      <c r="O48" s="18"/>
      <c r="P48" s="18"/>
      <c r="Q48" s="18"/>
      <c r="R48" s="68"/>
      <c r="S48" s="18"/>
      <c r="T48" s="38"/>
      <c r="U48" s="18"/>
      <c r="V48" s="81"/>
      <c r="W48" s="39">
        <f t="shared" si="3"/>
        <v>0</v>
      </c>
    </row>
    <row r="49" spans="1:23" ht="23.25" customHeight="1" x14ac:dyDescent="0.25">
      <c r="A49" s="16"/>
      <c r="B49" s="536" t="s">
        <v>24</v>
      </c>
      <c r="C49" s="537"/>
      <c r="D49" s="537"/>
      <c r="E49" s="537"/>
      <c r="F49" s="537"/>
      <c r="G49" s="537"/>
      <c r="H49" s="537"/>
      <c r="I49" s="537"/>
      <c r="J49" s="538"/>
      <c r="K49" s="41">
        <f>SUM(K41:K48)</f>
        <v>264</v>
      </c>
      <c r="L49" s="26"/>
      <c r="M49" s="18"/>
      <c r="N49" s="27"/>
      <c r="O49" s="18"/>
      <c r="P49" s="27"/>
      <c r="Q49" s="27"/>
      <c r="R49" s="27"/>
      <c r="S49" s="27"/>
      <c r="T49" s="38"/>
      <c r="U49" s="19"/>
      <c r="V49" s="19"/>
      <c r="W49" s="39"/>
    </row>
    <row r="50" spans="1:23" ht="30.75" customHeight="1" x14ac:dyDescent="0.25">
      <c r="A50" s="28"/>
      <c r="B50" s="29"/>
      <c r="C50" s="30"/>
      <c r="D50" s="30"/>
      <c r="E50" s="40" t="s">
        <v>22</v>
      </c>
      <c r="F50" s="31"/>
      <c r="G50" s="62"/>
      <c r="H50" s="61" t="e">
        <f>SUM(H31:H34,H7:H11,H13:H15)</f>
        <v>#REF!</v>
      </c>
      <c r="I50" s="61" t="e">
        <f>SUM(I31:I34,I28:I29,I13:I15,I7:I11)</f>
        <v>#REF!</v>
      </c>
      <c r="J50" s="61">
        <v>102</v>
      </c>
      <c r="K50" s="60"/>
      <c r="L50" s="43"/>
      <c r="M50" s="44"/>
      <c r="N50" s="44"/>
      <c r="O50" s="44"/>
      <c r="P50" s="44"/>
      <c r="Q50" s="44"/>
      <c r="R50" s="44"/>
      <c r="S50" s="44"/>
      <c r="T50" s="45"/>
      <c r="U50" s="45"/>
      <c r="V50" s="45"/>
      <c r="W50" s="45"/>
    </row>
    <row r="51" spans="1:23" ht="30.75" customHeight="1" x14ac:dyDescent="0.25">
      <c r="A51" s="32"/>
      <c r="B51" s="539" t="s">
        <v>27</v>
      </c>
      <c r="C51" s="540"/>
      <c r="D51" s="540"/>
      <c r="E51" s="540"/>
      <c r="F51" s="540"/>
      <c r="G51" s="63" t="s">
        <v>26</v>
      </c>
      <c r="H51" s="88" t="e">
        <f>K39+K49</f>
        <v>#REF!</v>
      </c>
      <c r="I51" s="55"/>
      <c r="J51" s="55"/>
      <c r="K51" s="56"/>
      <c r="L51" s="57"/>
      <c r="M51" s="58"/>
      <c r="N51" s="58"/>
      <c r="O51" s="58"/>
      <c r="P51" s="58"/>
      <c r="Q51" s="58"/>
      <c r="R51" s="58"/>
      <c r="S51" s="58"/>
      <c r="T51" s="59"/>
      <c r="U51" s="59"/>
      <c r="V51" s="59"/>
      <c r="W51" s="59"/>
    </row>
    <row r="52" spans="1:23" ht="30.75" customHeight="1" x14ac:dyDescent="0.25">
      <c r="A52" s="33"/>
      <c r="B52" s="541"/>
      <c r="C52" s="542"/>
      <c r="D52" s="542"/>
      <c r="E52" s="542"/>
      <c r="F52" s="542"/>
      <c r="G52" s="63" t="s">
        <v>25</v>
      </c>
      <c r="H52" s="65" t="e">
        <f>H51/G7</f>
        <v>#REF!</v>
      </c>
      <c r="I52" s="54"/>
      <c r="J52" s="54"/>
      <c r="K52" s="50"/>
      <c r="L52" s="51"/>
      <c r="M52" s="52"/>
      <c r="N52" s="52"/>
      <c r="O52" s="52"/>
      <c r="P52" s="52"/>
      <c r="Q52" s="52"/>
      <c r="R52" s="52"/>
      <c r="S52" s="52"/>
      <c r="T52" s="53"/>
      <c r="U52" s="53"/>
      <c r="V52" s="53"/>
      <c r="W52" s="53"/>
    </row>
    <row r="53" spans="1:23" x14ac:dyDescent="0.2">
      <c r="I53" s="46"/>
      <c r="J53" s="46"/>
      <c r="K53" s="50"/>
      <c r="L53" s="47"/>
      <c r="M53" s="48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:23" x14ac:dyDescent="0.25">
      <c r="G54" s="1" t="s">
        <v>11</v>
      </c>
      <c r="H54" s="1" t="e">
        <f>SUM(H50*100)/470</f>
        <v>#REF!</v>
      </c>
    </row>
    <row r="55" spans="1:23" x14ac:dyDescent="0.25">
      <c r="G55" s="1" t="s">
        <v>12</v>
      </c>
      <c r="H55" s="1" t="e">
        <f>SUM(I50*100)/470</f>
        <v>#REF!</v>
      </c>
    </row>
    <row r="56" spans="1:23" x14ac:dyDescent="0.25">
      <c r="G56" s="1" t="s">
        <v>13</v>
      </c>
      <c r="H56" s="1">
        <f>SUM(J50*100)/470</f>
        <v>21.702127659574469</v>
      </c>
    </row>
  </sheetData>
  <mergeCells count="30">
    <mergeCell ref="A1:A3"/>
    <mergeCell ref="B1:B3"/>
    <mergeCell ref="C1:C3"/>
    <mergeCell ref="D1:D3"/>
    <mergeCell ref="E1:E3"/>
    <mergeCell ref="V2:V3"/>
    <mergeCell ref="W2:W3"/>
    <mergeCell ref="A39:J39"/>
    <mergeCell ref="M2:M3"/>
    <mergeCell ref="N2:N3"/>
    <mergeCell ref="O2:O3"/>
    <mergeCell ref="P2:P3"/>
    <mergeCell ref="Q2:Q3"/>
    <mergeCell ref="R2:R3"/>
    <mergeCell ref="G1:G3"/>
    <mergeCell ref="H1:K1"/>
    <mergeCell ref="L1:O1"/>
    <mergeCell ref="P1:S1"/>
    <mergeCell ref="T1:W1"/>
    <mergeCell ref="H2:H3"/>
    <mergeCell ref="I2:I3"/>
    <mergeCell ref="B49:J49"/>
    <mergeCell ref="B51:F52"/>
    <mergeCell ref="S2:S3"/>
    <mergeCell ref="T2:T3"/>
    <mergeCell ref="U2:U3"/>
    <mergeCell ref="J2:J3"/>
    <mergeCell ref="K2:K3"/>
    <mergeCell ref="L2:L3"/>
    <mergeCell ref="F1:F3"/>
  </mergeCells>
  <dataValidations count="1">
    <dataValidation type="list" allowBlank="1" showInputMessage="1" showErrorMessage="1" sqref="F47:F48 F41:F45 F6:F38">
      <formula1>sections_CNU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1048576"/>
    </sheetView>
  </sheetViews>
  <sheetFormatPr baseColWidth="10" defaultRowHeight="15" x14ac:dyDescent="0.25"/>
  <cols>
    <col min="2" max="2" width="16.7109375" customWidth="1"/>
  </cols>
  <sheetData>
    <row r="1" spans="1:3" x14ac:dyDescent="0.25">
      <c r="A1" t="s">
        <v>63</v>
      </c>
      <c r="B1" t="s">
        <v>64</v>
      </c>
      <c r="C1" t="s">
        <v>65</v>
      </c>
    </row>
    <row r="2" spans="1:3" x14ac:dyDescent="0.25">
      <c r="A2" t="s">
        <v>66</v>
      </c>
      <c r="B2" t="s">
        <v>67</v>
      </c>
      <c r="C2" t="s">
        <v>68</v>
      </c>
    </row>
    <row r="3" spans="1:3" x14ac:dyDescent="0.25">
      <c r="A3" t="s">
        <v>69</v>
      </c>
      <c r="B3" t="s">
        <v>70</v>
      </c>
    </row>
    <row r="4" spans="1:3" x14ac:dyDescent="0.25">
      <c r="A4" t="s">
        <v>71</v>
      </c>
      <c r="B4" t="s">
        <v>72</v>
      </c>
    </row>
    <row r="5" spans="1:3" x14ac:dyDescent="0.25">
      <c r="B5" t="s">
        <v>44</v>
      </c>
    </row>
    <row r="6" spans="1:3" x14ac:dyDescent="0.25">
      <c r="B6" t="s">
        <v>73</v>
      </c>
    </row>
    <row r="7" spans="1:3" x14ac:dyDescent="0.25">
      <c r="B7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7"/>
  <sheetViews>
    <sheetView workbookViewId="0">
      <selection activeCell="K29" sqref="K29"/>
    </sheetView>
  </sheetViews>
  <sheetFormatPr baseColWidth="10" defaultColWidth="11.5703125" defaultRowHeight="15" x14ac:dyDescent="0.25"/>
  <cols>
    <col min="1" max="1" width="11.5703125" style="1" customWidth="1"/>
    <col min="2" max="2" width="49.28515625" style="1" customWidth="1"/>
    <col min="3" max="3" width="11.5703125" style="1" customWidth="1"/>
    <col min="4" max="4" width="8.5703125" style="1" customWidth="1"/>
    <col min="5" max="5" width="8.28515625" style="1" customWidth="1"/>
    <col min="6" max="6" width="15" style="1" customWidth="1"/>
    <col min="7" max="9" width="11.5703125" style="1" customWidth="1"/>
    <col min="10" max="11" width="12.7109375" style="1" customWidth="1"/>
    <col min="12" max="12" width="11.5703125" style="34" customWidth="1"/>
    <col min="13" max="13" width="11.5703125" style="35" customWidth="1"/>
    <col min="14" max="23" width="11.5703125" style="287" customWidth="1"/>
    <col min="24" max="231" width="11.5703125" style="1" customWidth="1"/>
    <col min="232" max="16384" width="11.5703125" style="2"/>
  </cols>
  <sheetData>
    <row r="1" spans="1:23" x14ac:dyDescent="0.25">
      <c r="A1" s="571" t="s">
        <v>0</v>
      </c>
      <c r="B1" s="571" t="s">
        <v>1</v>
      </c>
      <c r="C1" s="571" t="s">
        <v>2</v>
      </c>
      <c r="D1" s="571" t="s">
        <v>3</v>
      </c>
      <c r="E1" s="571" t="s">
        <v>4</v>
      </c>
      <c r="F1" s="571" t="s">
        <v>5</v>
      </c>
      <c r="G1" s="571" t="s">
        <v>6</v>
      </c>
      <c r="H1" s="557" t="s">
        <v>7</v>
      </c>
      <c r="I1" s="558"/>
      <c r="J1" s="558"/>
      <c r="K1" s="559"/>
      <c r="L1" s="572" t="s">
        <v>8</v>
      </c>
      <c r="M1" s="573"/>
      <c r="N1" s="573"/>
      <c r="O1" s="573"/>
      <c r="P1" s="572" t="s">
        <v>9</v>
      </c>
      <c r="Q1" s="573"/>
      <c r="R1" s="573"/>
      <c r="S1" s="573"/>
      <c r="T1" s="572" t="s">
        <v>10</v>
      </c>
      <c r="U1" s="573"/>
      <c r="V1" s="573"/>
      <c r="W1" s="573"/>
    </row>
    <row r="2" spans="1:23" x14ac:dyDescent="0.25">
      <c r="A2" s="552"/>
      <c r="B2" s="552"/>
      <c r="C2" s="552"/>
      <c r="D2" s="552"/>
      <c r="E2" s="552"/>
      <c r="F2" s="552"/>
      <c r="G2" s="552"/>
      <c r="H2" s="571" t="s">
        <v>11</v>
      </c>
      <c r="I2" s="571" t="s">
        <v>12</v>
      </c>
      <c r="J2" s="569" t="s">
        <v>13</v>
      </c>
      <c r="K2" s="570" t="s">
        <v>14</v>
      </c>
      <c r="L2" s="549" t="s">
        <v>15</v>
      </c>
      <c r="M2" s="549" t="s">
        <v>16</v>
      </c>
      <c r="N2" s="567" t="s">
        <v>17</v>
      </c>
      <c r="O2" s="567" t="s">
        <v>18</v>
      </c>
      <c r="P2" s="567" t="s">
        <v>15</v>
      </c>
      <c r="Q2" s="567" t="s">
        <v>16</v>
      </c>
      <c r="R2" s="567" t="s">
        <v>17</v>
      </c>
      <c r="S2" s="567" t="s">
        <v>18</v>
      </c>
      <c r="T2" s="567" t="s">
        <v>15</v>
      </c>
      <c r="U2" s="567" t="s">
        <v>16</v>
      </c>
      <c r="V2" s="567" t="s">
        <v>17</v>
      </c>
      <c r="W2" s="567" t="s">
        <v>18</v>
      </c>
    </row>
    <row r="3" spans="1:23" x14ac:dyDescent="0.25">
      <c r="A3" s="553"/>
      <c r="B3" s="553"/>
      <c r="C3" s="553"/>
      <c r="D3" s="553"/>
      <c r="E3" s="553"/>
      <c r="F3" s="553"/>
      <c r="G3" s="553"/>
      <c r="H3" s="553"/>
      <c r="I3" s="553"/>
      <c r="J3" s="546"/>
      <c r="K3" s="548"/>
      <c r="L3" s="550"/>
      <c r="M3" s="550"/>
      <c r="N3" s="567"/>
      <c r="O3" s="567"/>
      <c r="P3" s="568"/>
      <c r="Q3" s="568"/>
      <c r="R3" s="567"/>
      <c r="S3" s="567"/>
      <c r="T3" s="568"/>
      <c r="U3" s="568"/>
      <c r="V3" s="567"/>
      <c r="W3" s="567"/>
    </row>
    <row r="4" spans="1:23" x14ac:dyDescent="0.2">
      <c r="A4" s="157"/>
      <c r="B4" s="158" t="s">
        <v>19</v>
      </c>
      <c r="C4" s="158" t="s">
        <v>20</v>
      </c>
      <c r="D4" s="159"/>
      <c r="E4" s="159"/>
      <c r="F4" s="160" t="s">
        <v>20</v>
      </c>
      <c r="G4" s="161"/>
      <c r="H4" s="159"/>
      <c r="I4" s="159"/>
      <c r="J4" s="162"/>
      <c r="K4" s="9"/>
      <c r="L4" s="10"/>
      <c r="M4" s="11"/>
      <c r="N4" s="163"/>
      <c r="O4" s="163"/>
      <c r="P4" s="163"/>
      <c r="Q4" s="163"/>
      <c r="R4" s="163"/>
      <c r="S4" s="163"/>
      <c r="T4" s="163"/>
      <c r="U4" s="163"/>
      <c r="V4" s="163"/>
      <c r="W4" s="163"/>
    </row>
    <row r="5" spans="1:23" x14ac:dyDescent="0.2">
      <c r="A5" s="157"/>
      <c r="B5" s="164"/>
      <c r="C5" s="157"/>
      <c r="D5" s="165"/>
      <c r="E5" s="165"/>
      <c r="F5" s="159"/>
      <c r="G5" s="166"/>
      <c r="H5" s="159"/>
      <c r="I5" s="159"/>
      <c r="J5" s="162"/>
      <c r="K5" s="9"/>
      <c r="L5" s="15"/>
      <c r="M5" s="11"/>
      <c r="N5" s="163"/>
      <c r="O5" s="163"/>
      <c r="P5" s="163"/>
      <c r="Q5" s="163"/>
      <c r="R5" s="163"/>
      <c r="S5" s="163"/>
      <c r="T5" s="163"/>
      <c r="U5" s="163"/>
      <c r="V5" s="163"/>
      <c r="W5" s="163"/>
    </row>
    <row r="6" spans="1:23" x14ac:dyDescent="0.25">
      <c r="A6" s="167">
        <v>1</v>
      </c>
      <c r="B6" s="168" t="s">
        <v>28</v>
      </c>
      <c r="C6" s="169"/>
      <c r="D6" s="170"/>
      <c r="E6" s="170"/>
      <c r="F6" s="101"/>
      <c r="G6" s="102"/>
      <c r="H6" s="103"/>
      <c r="I6" s="171"/>
      <c r="J6" s="172"/>
      <c r="K6" s="106"/>
      <c r="L6" s="70"/>
      <c r="M6" s="173"/>
      <c r="N6" s="103"/>
      <c r="O6" s="173"/>
      <c r="P6" s="173"/>
      <c r="Q6" s="173"/>
      <c r="R6" s="171"/>
      <c r="S6" s="173"/>
      <c r="T6" s="174"/>
      <c r="U6" s="175"/>
      <c r="V6" s="175"/>
      <c r="W6" s="176"/>
    </row>
    <row r="7" spans="1:23" x14ac:dyDescent="0.25">
      <c r="A7" s="149">
        <v>1</v>
      </c>
      <c r="B7" s="89" t="s">
        <v>29</v>
      </c>
      <c r="C7" s="152" t="s">
        <v>87</v>
      </c>
      <c r="D7" s="148"/>
      <c r="E7" s="148"/>
      <c r="F7" s="79"/>
      <c r="G7" s="64">
        <v>24</v>
      </c>
      <c r="H7" s="81"/>
      <c r="I7" s="125">
        <v>18</v>
      </c>
      <c r="J7" s="154">
        <v>26</v>
      </c>
      <c r="K7" s="84">
        <f t="shared" ref="K7:K28" si="0">O7+S7+W7</f>
        <v>52.666666666666664</v>
      </c>
      <c r="L7" s="17">
        <v>1.5</v>
      </c>
      <c r="M7" s="177">
        <v>1</v>
      </c>
      <c r="N7" s="81"/>
      <c r="O7" s="177">
        <f t="shared" ref="O7:O28" si="1">N7*L7</f>
        <v>0</v>
      </c>
      <c r="P7" s="177">
        <v>1</v>
      </c>
      <c r="Q7" s="177">
        <v>1</v>
      </c>
      <c r="R7" s="125">
        <v>18</v>
      </c>
      <c r="S7" s="177">
        <f t="shared" ref="S7:S28" si="2">Q7*R7</f>
        <v>18</v>
      </c>
      <c r="T7" s="178">
        <v>0.66666666666666663</v>
      </c>
      <c r="U7" s="177">
        <v>2</v>
      </c>
      <c r="V7" s="154">
        <v>26</v>
      </c>
      <c r="W7" s="179">
        <f t="shared" ref="W7:W39" si="3">(U7*V7)*T7</f>
        <v>34.666666666666664</v>
      </c>
    </row>
    <row r="8" spans="1:23" x14ac:dyDescent="0.25">
      <c r="A8" s="149">
        <v>1</v>
      </c>
      <c r="B8" s="180" t="s">
        <v>88</v>
      </c>
      <c r="C8" s="181" t="s">
        <v>89</v>
      </c>
      <c r="D8" s="182"/>
      <c r="E8" s="182"/>
      <c r="F8" s="183"/>
      <c r="G8" s="184">
        <v>24</v>
      </c>
      <c r="H8" s="185">
        <v>5</v>
      </c>
      <c r="I8" s="186">
        <v>5</v>
      </c>
      <c r="J8" s="187">
        <v>8</v>
      </c>
      <c r="K8" s="188"/>
      <c r="L8" s="17">
        <v>1.5</v>
      </c>
      <c r="M8" s="177">
        <v>1</v>
      </c>
      <c r="N8" s="185">
        <v>5</v>
      </c>
      <c r="O8" s="177">
        <f t="shared" si="1"/>
        <v>7.5</v>
      </c>
      <c r="P8" s="177">
        <v>1</v>
      </c>
      <c r="Q8" s="177">
        <v>1</v>
      </c>
      <c r="R8" s="189">
        <v>5</v>
      </c>
      <c r="S8" s="177">
        <f t="shared" si="2"/>
        <v>5</v>
      </c>
      <c r="T8" s="178">
        <v>0.66666666666666663</v>
      </c>
      <c r="U8" s="177">
        <v>2</v>
      </c>
      <c r="V8" s="187">
        <v>8</v>
      </c>
      <c r="W8" s="179">
        <f t="shared" si="3"/>
        <v>10.666666666666666</v>
      </c>
    </row>
    <row r="9" spans="1:23" x14ac:dyDescent="0.25">
      <c r="A9" s="149">
        <v>1</v>
      </c>
      <c r="B9" s="155" t="s">
        <v>90</v>
      </c>
      <c r="C9" s="152" t="s">
        <v>89</v>
      </c>
      <c r="D9" s="148"/>
      <c r="E9" s="148"/>
      <c r="F9" s="79"/>
      <c r="G9" s="64">
        <v>24</v>
      </c>
      <c r="H9" s="81">
        <v>6</v>
      </c>
      <c r="I9" s="190"/>
      <c r="J9" s="81">
        <v>6</v>
      </c>
      <c r="K9" s="191">
        <f t="shared" si="0"/>
        <v>17</v>
      </c>
      <c r="L9" s="192">
        <v>1.5</v>
      </c>
      <c r="M9" s="193">
        <v>1</v>
      </c>
      <c r="N9" s="81">
        <v>6</v>
      </c>
      <c r="O9" s="193">
        <f t="shared" si="1"/>
        <v>9</v>
      </c>
      <c r="P9" s="193">
        <v>1</v>
      </c>
      <c r="Q9" s="193">
        <v>1</v>
      </c>
      <c r="R9" s="190"/>
      <c r="S9" s="193">
        <f t="shared" si="2"/>
        <v>0</v>
      </c>
      <c r="T9" s="194">
        <v>0.66666666666666663</v>
      </c>
      <c r="U9" s="193">
        <v>2</v>
      </c>
      <c r="V9" s="81">
        <v>6</v>
      </c>
      <c r="W9" s="195">
        <f t="shared" si="3"/>
        <v>8</v>
      </c>
    </row>
    <row r="10" spans="1:23" x14ac:dyDescent="0.25">
      <c r="A10" s="196">
        <v>1</v>
      </c>
      <c r="B10" s="197" t="s">
        <v>30</v>
      </c>
      <c r="C10" s="198" t="s">
        <v>91</v>
      </c>
      <c r="D10" s="199"/>
      <c r="E10" s="199"/>
      <c r="F10" s="80"/>
      <c r="G10" s="200">
        <v>24</v>
      </c>
      <c r="H10" s="81">
        <v>6</v>
      </c>
      <c r="I10" s="190">
        <v>36</v>
      </c>
      <c r="J10" s="81">
        <v>6</v>
      </c>
      <c r="K10" s="191">
        <f t="shared" si="0"/>
        <v>53</v>
      </c>
      <c r="L10" s="192">
        <v>1.5</v>
      </c>
      <c r="M10" s="193">
        <v>1</v>
      </c>
      <c r="N10" s="81">
        <v>6</v>
      </c>
      <c r="O10" s="193">
        <f t="shared" si="1"/>
        <v>9</v>
      </c>
      <c r="P10" s="193">
        <v>1</v>
      </c>
      <c r="Q10" s="193">
        <v>1</v>
      </c>
      <c r="R10" s="190">
        <v>36</v>
      </c>
      <c r="S10" s="193">
        <f t="shared" si="2"/>
        <v>36</v>
      </c>
      <c r="T10" s="194">
        <v>0.66666666666666663</v>
      </c>
      <c r="U10" s="193">
        <v>2</v>
      </c>
      <c r="V10" s="81">
        <v>6</v>
      </c>
      <c r="W10" s="195">
        <f t="shared" si="3"/>
        <v>8</v>
      </c>
    </row>
    <row r="11" spans="1:23" x14ac:dyDescent="0.25">
      <c r="A11" s="196">
        <v>1</v>
      </c>
      <c r="B11" s="197" t="s">
        <v>92</v>
      </c>
      <c r="C11" s="198" t="s">
        <v>91</v>
      </c>
      <c r="D11" s="201"/>
      <c r="E11" s="201"/>
      <c r="F11" s="79"/>
      <c r="G11" s="200">
        <v>24</v>
      </c>
      <c r="H11" s="81"/>
      <c r="I11" s="190"/>
      <c r="J11" s="81">
        <v>16</v>
      </c>
      <c r="K11" s="191">
        <f t="shared" si="0"/>
        <v>21.333333333333332</v>
      </c>
      <c r="L11" s="192">
        <v>1.5</v>
      </c>
      <c r="M11" s="193">
        <v>1</v>
      </c>
      <c r="N11" s="81"/>
      <c r="O11" s="193">
        <f t="shared" si="1"/>
        <v>0</v>
      </c>
      <c r="P11" s="193">
        <v>1</v>
      </c>
      <c r="Q11" s="193">
        <v>1</v>
      </c>
      <c r="R11" s="190"/>
      <c r="S11" s="193">
        <f t="shared" si="2"/>
        <v>0</v>
      </c>
      <c r="T11" s="194">
        <v>0.66666666666666663</v>
      </c>
      <c r="U11" s="193">
        <v>2</v>
      </c>
      <c r="V11" s="81">
        <v>16</v>
      </c>
      <c r="W11" s="195">
        <f t="shared" si="3"/>
        <v>21.333333333333332</v>
      </c>
    </row>
    <row r="12" spans="1:23" x14ac:dyDescent="0.25">
      <c r="A12" s="202">
        <v>2</v>
      </c>
      <c r="B12" s="203" t="s">
        <v>31</v>
      </c>
      <c r="C12" s="107"/>
      <c r="D12" s="204"/>
      <c r="E12" s="204"/>
      <c r="F12" s="101"/>
      <c r="G12" s="205"/>
      <c r="H12" s="103"/>
      <c r="I12" s="206"/>
      <c r="J12" s="103"/>
      <c r="K12" s="207"/>
      <c r="L12" s="208"/>
      <c r="M12" s="209"/>
      <c r="N12" s="103"/>
      <c r="O12" s="209"/>
      <c r="P12" s="209"/>
      <c r="Q12" s="209"/>
      <c r="R12" s="206"/>
      <c r="S12" s="209"/>
      <c r="T12" s="210"/>
      <c r="U12" s="211"/>
      <c r="V12" s="103"/>
      <c r="W12" s="212"/>
    </row>
    <row r="13" spans="1:23" x14ac:dyDescent="0.25">
      <c r="A13" s="196">
        <v>2</v>
      </c>
      <c r="B13" s="213" t="s">
        <v>93</v>
      </c>
      <c r="C13" s="198" t="s">
        <v>94</v>
      </c>
      <c r="D13" s="201"/>
      <c r="E13" s="201"/>
      <c r="F13" s="79"/>
      <c r="G13" s="200">
        <v>24</v>
      </c>
      <c r="H13" s="81">
        <v>10</v>
      </c>
      <c r="I13" s="190">
        <v>8</v>
      </c>
      <c r="J13" s="81">
        <v>14</v>
      </c>
      <c r="K13" s="191">
        <f t="shared" si="0"/>
        <v>41.666666666666664</v>
      </c>
      <c r="L13" s="192">
        <v>1.5</v>
      </c>
      <c r="M13" s="193">
        <v>1</v>
      </c>
      <c r="N13" s="81">
        <v>10</v>
      </c>
      <c r="O13" s="193">
        <f t="shared" si="1"/>
        <v>15</v>
      </c>
      <c r="P13" s="193">
        <v>1</v>
      </c>
      <c r="Q13" s="193">
        <v>1</v>
      </c>
      <c r="R13" s="190">
        <v>8</v>
      </c>
      <c r="S13" s="193">
        <f t="shared" si="2"/>
        <v>8</v>
      </c>
      <c r="T13" s="194">
        <v>0.66666666666666663</v>
      </c>
      <c r="U13" s="193">
        <v>2</v>
      </c>
      <c r="V13" s="81">
        <v>14</v>
      </c>
      <c r="W13" s="195">
        <f t="shared" si="3"/>
        <v>18.666666666666664</v>
      </c>
    </row>
    <row r="14" spans="1:23" x14ac:dyDescent="0.25">
      <c r="A14" s="196">
        <v>2</v>
      </c>
      <c r="B14" s="197" t="s">
        <v>95</v>
      </c>
      <c r="C14" s="198" t="s">
        <v>96</v>
      </c>
      <c r="D14" s="214"/>
      <c r="E14" s="214"/>
      <c r="F14" s="79"/>
      <c r="G14" s="200">
        <v>24</v>
      </c>
      <c r="H14" s="81"/>
      <c r="I14" s="190"/>
      <c r="J14" s="81">
        <v>20</v>
      </c>
      <c r="K14" s="191">
        <f t="shared" si="0"/>
        <v>26.666666666666664</v>
      </c>
      <c r="L14" s="192">
        <v>1.5</v>
      </c>
      <c r="M14" s="193">
        <v>1</v>
      </c>
      <c r="N14" s="81"/>
      <c r="O14" s="193">
        <f t="shared" si="1"/>
        <v>0</v>
      </c>
      <c r="P14" s="193">
        <v>1</v>
      </c>
      <c r="Q14" s="193">
        <v>1</v>
      </c>
      <c r="R14" s="190"/>
      <c r="S14" s="193">
        <f t="shared" si="2"/>
        <v>0</v>
      </c>
      <c r="T14" s="194">
        <v>0.66666666666666663</v>
      </c>
      <c r="U14" s="193">
        <v>2</v>
      </c>
      <c r="V14" s="81">
        <v>20</v>
      </c>
      <c r="W14" s="195">
        <f t="shared" si="3"/>
        <v>26.666666666666664</v>
      </c>
    </row>
    <row r="15" spans="1:23" x14ac:dyDescent="0.25">
      <c r="A15" s="196">
        <v>2</v>
      </c>
      <c r="B15" s="197" t="s">
        <v>32</v>
      </c>
      <c r="C15" s="198" t="s">
        <v>97</v>
      </c>
      <c r="D15" s="199"/>
      <c r="E15" s="199"/>
      <c r="F15" s="80"/>
      <c r="G15" s="200">
        <v>24</v>
      </c>
      <c r="H15" s="83"/>
      <c r="I15" s="215">
        <v>8</v>
      </c>
      <c r="J15" s="83">
        <v>20</v>
      </c>
      <c r="K15" s="191">
        <f t="shared" si="0"/>
        <v>34.666666666666664</v>
      </c>
      <c r="L15" s="192">
        <v>1.5</v>
      </c>
      <c r="M15" s="193">
        <v>1</v>
      </c>
      <c r="N15" s="83"/>
      <c r="O15" s="193">
        <f t="shared" si="1"/>
        <v>0</v>
      </c>
      <c r="P15" s="193">
        <v>1</v>
      </c>
      <c r="Q15" s="193">
        <v>1</v>
      </c>
      <c r="R15" s="215">
        <v>8</v>
      </c>
      <c r="S15" s="193">
        <f t="shared" si="2"/>
        <v>8</v>
      </c>
      <c r="T15" s="194">
        <v>0.66666666666666663</v>
      </c>
      <c r="U15" s="193">
        <v>2</v>
      </c>
      <c r="V15" s="83">
        <v>20</v>
      </c>
      <c r="W15" s="195">
        <f t="shared" si="3"/>
        <v>26.666666666666664</v>
      </c>
    </row>
    <row r="16" spans="1:23" ht="25.5" x14ac:dyDescent="0.25">
      <c r="A16" s="202">
        <v>3</v>
      </c>
      <c r="B16" s="216" t="s">
        <v>98</v>
      </c>
      <c r="C16" s="206"/>
      <c r="D16" s="204"/>
      <c r="E16" s="204"/>
      <c r="F16" s="101"/>
      <c r="G16" s="205"/>
      <c r="H16" s="103"/>
      <c r="I16" s="206"/>
      <c r="J16" s="103"/>
      <c r="K16" s="207"/>
      <c r="L16" s="208"/>
      <c r="M16" s="209"/>
      <c r="N16" s="103"/>
      <c r="O16" s="209"/>
      <c r="P16" s="209"/>
      <c r="Q16" s="209"/>
      <c r="R16" s="206"/>
      <c r="S16" s="209"/>
      <c r="T16" s="210"/>
      <c r="U16" s="209"/>
      <c r="V16" s="103"/>
      <c r="W16" s="212"/>
    </row>
    <row r="17" spans="1:23" x14ac:dyDescent="0.25">
      <c r="A17" s="217" t="s">
        <v>33</v>
      </c>
      <c r="B17" s="218" t="s">
        <v>34</v>
      </c>
      <c r="C17" s="219"/>
      <c r="D17" s="220"/>
      <c r="E17" s="220"/>
      <c r="F17" s="111"/>
      <c r="G17" s="221"/>
      <c r="H17" s="113"/>
      <c r="I17" s="222"/>
      <c r="J17" s="113"/>
      <c r="K17" s="223"/>
      <c r="L17" s="224"/>
      <c r="M17" s="225"/>
      <c r="N17" s="113"/>
      <c r="O17" s="225"/>
      <c r="P17" s="225"/>
      <c r="Q17" s="225"/>
      <c r="R17" s="222"/>
      <c r="S17" s="225"/>
      <c r="T17" s="226"/>
      <c r="U17" s="227"/>
      <c r="V17" s="113"/>
      <c r="W17" s="228"/>
    </row>
    <row r="18" spans="1:23" x14ac:dyDescent="0.25">
      <c r="A18" s="229" t="s">
        <v>33</v>
      </c>
      <c r="B18" s="230" t="s">
        <v>35</v>
      </c>
      <c r="C18" s="190" t="s">
        <v>99</v>
      </c>
      <c r="D18" s="201"/>
      <c r="E18" s="201"/>
      <c r="F18" s="79"/>
      <c r="G18" s="200">
        <v>12</v>
      </c>
      <c r="H18" s="81"/>
      <c r="I18" s="81">
        <v>26</v>
      </c>
      <c r="J18" s="190">
        <v>26</v>
      </c>
      <c r="K18" s="191">
        <f t="shared" si="0"/>
        <v>43.333333333333329</v>
      </c>
      <c r="L18" s="192">
        <v>1.5</v>
      </c>
      <c r="M18" s="193">
        <v>1</v>
      </c>
      <c r="N18" s="81"/>
      <c r="O18" s="193">
        <f t="shared" si="1"/>
        <v>0</v>
      </c>
      <c r="P18" s="193">
        <v>1</v>
      </c>
      <c r="Q18" s="193">
        <v>1</v>
      </c>
      <c r="R18" s="81">
        <v>26</v>
      </c>
      <c r="S18" s="193">
        <f t="shared" si="2"/>
        <v>26</v>
      </c>
      <c r="T18" s="194">
        <v>0.66666666666666663</v>
      </c>
      <c r="U18" s="193">
        <v>1</v>
      </c>
      <c r="V18" s="190">
        <v>26</v>
      </c>
      <c r="W18" s="195">
        <f t="shared" si="3"/>
        <v>17.333333333333332</v>
      </c>
    </row>
    <row r="19" spans="1:23" x14ac:dyDescent="0.25">
      <c r="A19" s="229" t="s">
        <v>33</v>
      </c>
      <c r="B19" s="230" t="s">
        <v>36</v>
      </c>
      <c r="C19" s="190" t="s">
        <v>100</v>
      </c>
      <c r="D19" s="201"/>
      <c r="E19" s="201"/>
      <c r="F19" s="79"/>
      <c r="G19" s="200">
        <v>12</v>
      </c>
      <c r="H19" s="81"/>
      <c r="I19" s="81">
        <v>14</v>
      </c>
      <c r="J19" s="190">
        <v>14</v>
      </c>
      <c r="K19" s="191">
        <f t="shared" si="0"/>
        <v>14</v>
      </c>
      <c r="L19" s="192">
        <v>1.5</v>
      </c>
      <c r="M19" s="193">
        <v>1</v>
      </c>
      <c r="N19" s="81"/>
      <c r="O19" s="193">
        <f t="shared" si="1"/>
        <v>0</v>
      </c>
      <c r="P19" s="193">
        <v>1</v>
      </c>
      <c r="Q19" s="193">
        <v>1</v>
      </c>
      <c r="R19" s="81">
        <v>14</v>
      </c>
      <c r="S19" s="193">
        <f t="shared" si="2"/>
        <v>14</v>
      </c>
      <c r="T19" s="194"/>
      <c r="U19" s="193"/>
      <c r="V19" s="190">
        <v>14</v>
      </c>
      <c r="W19" s="195">
        <f t="shared" si="3"/>
        <v>0</v>
      </c>
    </row>
    <row r="20" spans="1:23" x14ac:dyDescent="0.25">
      <c r="A20" s="217" t="s">
        <v>38</v>
      </c>
      <c r="B20" s="218" t="s">
        <v>39</v>
      </c>
      <c r="C20" s="222"/>
      <c r="D20" s="220"/>
      <c r="E20" s="220"/>
      <c r="F20" s="111"/>
      <c r="G20" s="221"/>
      <c r="H20" s="113"/>
      <c r="I20" s="113"/>
      <c r="J20" s="222"/>
      <c r="K20" s="223"/>
      <c r="L20" s="224"/>
      <c r="M20" s="225"/>
      <c r="N20" s="113"/>
      <c r="O20" s="225"/>
      <c r="P20" s="225"/>
      <c r="Q20" s="225"/>
      <c r="R20" s="113"/>
      <c r="S20" s="225"/>
      <c r="T20" s="226"/>
      <c r="U20" s="225"/>
      <c r="V20" s="222"/>
      <c r="W20" s="228"/>
    </row>
    <row r="21" spans="1:23" x14ac:dyDescent="0.25">
      <c r="A21" s="229" t="s">
        <v>38</v>
      </c>
      <c r="B21" s="231" t="s">
        <v>101</v>
      </c>
      <c r="C21" s="232"/>
      <c r="D21" s="233"/>
      <c r="E21" s="233"/>
      <c r="F21" s="183"/>
      <c r="G21" s="234">
        <v>12</v>
      </c>
      <c r="H21" s="235"/>
      <c r="I21" s="235"/>
      <c r="J21" s="232">
        <v>8</v>
      </c>
      <c r="K21" s="236"/>
      <c r="L21" s="237">
        <v>1.5</v>
      </c>
      <c r="M21" s="238">
        <v>1</v>
      </c>
      <c r="N21" s="235"/>
      <c r="O21" s="238">
        <f t="shared" si="1"/>
        <v>0</v>
      </c>
      <c r="P21" s="238">
        <v>1</v>
      </c>
      <c r="Q21" s="238">
        <v>1</v>
      </c>
      <c r="R21" s="235"/>
      <c r="S21" s="238">
        <f t="shared" si="2"/>
        <v>0</v>
      </c>
      <c r="T21" s="239">
        <v>0.66666666666666663</v>
      </c>
      <c r="U21" s="238">
        <v>1</v>
      </c>
      <c r="V21" s="232">
        <v>8</v>
      </c>
      <c r="W21" s="240">
        <f t="shared" si="3"/>
        <v>5.333333333333333</v>
      </c>
    </row>
    <row r="22" spans="1:23" x14ac:dyDescent="0.25">
      <c r="A22" s="229" t="s">
        <v>38</v>
      </c>
      <c r="B22" s="230" t="s">
        <v>40</v>
      </c>
      <c r="C22" s="190"/>
      <c r="D22" s="201"/>
      <c r="E22" s="201"/>
      <c r="F22" s="79"/>
      <c r="G22" s="200">
        <v>12</v>
      </c>
      <c r="H22" s="81"/>
      <c r="I22" s="81">
        <v>30</v>
      </c>
      <c r="J22" s="190">
        <v>30</v>
      </c>
      <c r="K22" s="191">
        <f t="shared" si="0"/>
        <v>30</v>
      </c>
      <c r="L22" s="192">
        <v>1.5</v>
      </c>
      <c r="M22" s="193">
        <v>1</v>
      </c>
      <c r="N22" s="81"/>
      <c r="O22" s="193">
        <f t="shared" si="1"/>
        <v>0</v>
      </c>
      <c r="P22" s="193">
        <v>1</v>
      </c>
      <c r="Q22" s="193">
        <v>1</v>
      </c>
      <c r="R22" s="81">
        <v>30</v>
      </c>
      <c r="S22" s="193">
        <f t="shared" si="2"/>
        <v>30</v>
      </c>
      <c r="T22" s="194"/>
      <c r="U22" s="241"/>
      <c r="V22" s="190">
        <v>30</v>
      </c>
      <c r="W22" s="195">
        <f t="shared" si="3"/>
        <v>0</v>
      </c>
    </row>
    <row r="23" spans="1:23" x14ac:dyDescent="0.25">
      <c r="A23" s="229" t="s">
        <v>38</v>
      </c>
      <c r="B23" s="230" t="s">
        <v>41</v>
      </c>
      <c r="C23" s="190"/>
      <c r="D23" s="201"/>
      <c r="E23" s="201"/>
      <c r="F23" s="79"/>
      <c r="G23" s="200">
        <v>12</v>
      </c>
      <c r="H23" s="81"/>
      <c r="I23" s="81">
        <v>10</v>
      </c>
      <c r="J23" s="190">
        <v>10</v>
      </c>
      <c r="K23" s="191">
        <f t="shared" si="0"/>
        <v>10</v>
      </c>
      <c r="L23" s="192">
        <v>1.5</v>
      </c>
      <c r="M23" s="193">
        <v>1</v>
      </c>
      <c r="N23" s="81"/>
      <c r="O23" s="193">
        <f t="shared" si="1"/>
        <v>0</v>
      </c>
      <c r="P23" s="193">
        <v>1</v>
      </c>
      <c r="Q23" s="193">
        <v>1</v>
      </c>
      <c r="R23" s="81">
        <v>10</v>
      </c>
      <c r="S23" s="193">
        <f t="shared" si="2"/>
        <v>10</v>
      </c>
      <c r="T23" s="194"/>
      <c r="U23" s="241"/>
      <c r="V23" s="190">
        <v>10</v>
      </c>
      <c r="W23" s="195">
        <f t="shared" si="3"/>
        <v>0</v>
      </c>
    </row>
    <row r="24" spans="1:23" x14ac:dyDescent="0.25">
      <c r="A24" s="202">
        <v>4</v>
      </c>
      <c r="B24" s="242" t="s">
        <v>37</v>
      </c>
      <c r="C24" s="243"/>
      <c r="D24" s="204"/>
      <c r="E24" s="204"/>
      <c r="F24" s="101"/>
      <c r="G24" s="205"/>
      <c r="H24" s="103"/>
      <c r="I24" s="206"/>
      <c r="J24" s="103"/>
      <c r="K24" s="207"/>
      <c r="L24" s="208"/>
      <c r="M24" s="209"/>
      <c r="N24" s="103"/>
      <c r="O24" s="209"/>
      <c r="P24" s="209"/>
      <c r="Q24" s="209"/>
      <c r="R24" s="206"/>
      <c r="S24" s="209"/>
      <c r="T24" s="210"/>
      <c r="U24" s="211"/>
      <c r="V24" s="103"/>
      <c r="W24" s="212"/>
    </row>
    <row r="25" spans="1:23" x14ac:dyDescent="0.25">
      <c r="A25" s="196">
        <v>4</v>
      </c>
      <c r="B25" s="230" t="s">
        <v>102</v>
      </c>
      <c r="C25" s="190" t="s">
        <v>103</v>
      </c>
      <c r="D25" s="214"/>
      <c r="E25" s="214"/>
      <c r="F25" s="79"/>
      <c r="G25" s="200">
        <v>24</v>
      </c>
      <c r="H25" s="200"/>
      <c r="I25" s="81">
        <v>40</v>
      </c>
      <c r="J25" s="81"/>
      <c r="K25" s="191">
        <f t="shared" si="0"/>
        <v>40</v>
      </c>
      <c r="L25" s="192">
        <v>1.5</v>
      </c>
      <c r="M25" s="193">
        <v>1</v>
      </c>
      <c r="N25" s="200"/>
      <c r="O25" s="193">
        <f t="shared" si="1"/>
        <v>0</v>
      </c>
      <c r="P25" s="193">
        <v>1</v>
      </c>
      <c r="Q25" s="193">
        <v>1</v>
      </c>
      <c r="R25" s="81">
        <v>40</v>
      </c>
      <c r="S25" s="193">
        <f t="shared" si="2"/>
        <v>40</v>
      </c>
      <c r="T25" s="194"/>
      <c r="U25" s="241"/>
      <c r="V25" s="81"/>
      <c r="W25" s="195">
        <f t="shared" si="3"/>
        <v>0</v>
      </c>
    </row>
    <row r="26" spans="1:23" x14ac:dyDescent="0.25">
      <c r="A26" s="196">
        <v>4</v>
      </c>
      <c r="B26" s="230" t="s">
        <v>104</v>
      </c>
      <c r="C26" s="190" t="s">
        <v>105</v>
      </c>
      <c r="D26" s="201"/>
      <c r="E26" s="201"/>
      <c r="F26" s="79"/>
      <c r="G26" s="200">
        <v>24</v>
      </c>
      <c r="H26" s="200"/>
      <c r="I26" s="81">
        <v>32</v>
      </c>
      <c r="J26" s="81">
        <v>10</v>
      </c>
      <c r="K26" s="191">
        <f t="shared" si="0"/>
        <v>45.333333333333329</v>
      </c>
      <c r="L26" s="192">
        <v>1.5</v>
      </c>
      <c r="M26" s="193">
        <v>1</v>
      </c>
      <c r="N26" s="200"/>
      <c r="O26" s="193">
        <f t="shared" si="1"/>
        <v>0</v>
      </c>
      <c r="P26" s="193">
        <v>1</v>
      </c>
      <c r="Q26" s="193">
        <v>1</v>
      </c>
      <c r="R26" s="81">
        <v>32</v>
      </c>
      <c r="S26" s="193">
        <f t="shared" si="2"/>
        <v>32</v>
      </c>
      <c r="T26" s="194">
        <v>0.66666666666666663</v>
      </c>
      <c r="U26" s="193">
        <v>2</v>
      </c>
      <c r="V26" s="81">
        <v>10</v>
      </c>
      <c r="W26" s="195">
        <f t="shared" si="3"/>
        <v>13.333333333333332</v>
      </c>
    </row>
    <row r="27" spans="1:23" x14ac:dyDescent="0.25">
      <c r="A27" s="196">
        <v>4</v>
      </c>
      <c r="B27" s="230" t="s">
        <v>106</v>
      </c>
      <c r="C27" s="190" t="s">
        <v>107</v>
      </c>
      <c r="D27" s="214"/>
      <c r="E27" s="214"/>
      <c r="F27" s="79"/>
      <c r="G27" s="200">
        <v>24</v>
      </c>
      <c r="H27" s="81"/>
      <c r="I27" s="190">
        <v>22</v>
      </c>
      <c r="J27" s="81"/>
      <c r="K27" s="191">
        <f t="shared" si="0"/>
        <v>22</v>
      </c>
      <c r="L27" s="192">
        <v>1.5</v>
      </c>
      <c r="M27" s="193">
        <v>1</v>
      </c>
      <c r="N27" s="81"/>
      <c r="O27" s="193">
        <f t="shared" si="1"/>
        <v>0</v>
      </c>
      <c r="P27" s="193">
        <v>1</v>
      </c>
      <c r="Q27" s="193">
        <v>1</v>
      </c>
      <c r="R27" s="190">
        <v>22</v>
      </c>
      <c r="S27" s="193">
        <f t="shared" si="2"/>
        <v>22</v>
      </c>
      <c r="T27" s="194"/>
      <c r="U27" s="241"/>
      <c r="V27" s="81"/>
      <c r="W27" s="195">
        <f t="shared" si="3"/>
        <v>0</v>
      </c>
    </row>
    <row r="28" spans="1:23" x14ac:dyDescent="0.25">
      <c r="A28" s="196">
        <v>4</v>
      </c>
      <c r="B28" s="230" t="s">
        <v>108</v>
      </c>
      <c r="C28" s="190" t="s">
        <v>109</v>
      </c>
      <c r="D28" s="201"/>
      <c r="E28" s="201"/>
      <c r="F28" s="79"/>
      <c r="G28" s="200">
        <v>24</v>
      </c>
      <c r="H28" s="81"/>
      <c r="I28" s="190">
        <v>18</v>
      </c>
      <c r="J28" s="81"/>
      <c r="K28" s="191">
        <f t="shared" si="0"/>
        <v>18</v>
      </c>
      <c r="L28" s="192">
        <v>1.5</v>
      </c>
      <c r="M28" s="193">
        <v>1</v>
      </c>
      <c r="N28" s="81"/>
      <c r="O28" s="193">
        <f t="shared" si="1"/>
        <v>0</v>
      </c>
      <c r="P28" s="193">
        <v>1</v>
      </c>
      <c r="Q28" s="193">
        <v>1</v>
      </c>
      <c r="R28" s="190">
        <v>18</v>
      </c>
      <c r="S28" s="193">
        <f t="shared" si="2"/>
        <v>18</v>
      </c>
      <c r="T28" s="194"/>
      <c r="U28" s="241"/>
      <c r="V28" s="81"/>
      <c r="W28" s="195">
        <f t="shared" si="3"/>
        <v>0</v>
      </c>
    </row>
    <row r="29" spans="1:23" x14ac:dyDescent="0.25">
      <c r="A29" s="554" t="s">
        <v>23</v>
      </c>
      <c r="B29" s="555"/>
      <c r="C29" s="555"/>
      <c r="D29" s="555"/>
      <c r="E29" s="555"/>
      <c r="F29" s="555"/>
      <c r="G29" s="555"/>
      <c r="H29" s="555"/>
      <c r="I29" s="555"/>
      <c r="J29" s="556"/>
      <c r="K29" s="191">
        <f>SUM(K7:K28)</f>
        <v>469.66666666666663</v>
      </c>
      <c r="L29" s="192"/>
      <c r="M29" s="193"/>
      <c r="N29" s="193"/>
      <c r="O29" s="193"/>
      <c r="P29" s="193"/>
      <c r="Q29" s="193"/>
      <c r="R29" s="193"/>
      <c r="S29" s="193"/>
      <c r="T29" s="194"/>
      <c r="U29" s="241"/>
      <c r="V29" s="241"/>
      <c r="W29" s="195"/>
    </row>
    <row r="30" spans="1:23" x14ac:dyDescent="0.25">
      <c r="A30" s="244"/>
      <c r="B30" s="245" t="s">
        <v>21</v>
      </c>
      <c r="C30" s="159"/>
      <c r="D30" s="159"/>
      <c r="E30" s="159"/>
      <c r="F30" s="159"/>
      <c r="G30" s="246"/>
      <c r="H30" s="159"/>
      <c r="I30" s="159"/>
      <c r="J30" s="162"/>
      <c r="K30" s="9"/>
      <c r="L30" s="22"/>
      <c r="M30" s="247"/>
      <c r="N30" s="247"/>
      <c r="O30" s="247"/>
      <c r="P30" s="247"/>
      <c r="Q30" s="247"/>
      <c r="R30" s="247"/>
      <c r="S30" s="247"/>
      <c r="T30" s="163"/>
      <c r="U30" s="163"/>
      <c r="V30" s="163"/>
      <c r="W30" s="163"/>
    </row>
    <row r="31" spans="1:23" ht="15.75" x14ac:dyDescent="0.25">
      <c r="A31" s="85"/>
      <c r="B31" s="248"/>
      <c r="C31" s="86"/>
      <c r="D31" s="249"/>
      <c r="E31" s="249"/>
      <c r="F31" s="250"/>
      <c r="G31" s="251"/>
      <c r="H31" s="82"/>
      <c r="I31" s="243"/>
      <c r="J31" s="82"/>
      <c r="K31" s="252"/>
      <c r="L31" s="208"/>
      <c r="M31" s="209"/>
      <c r="N31" s="209"/>
      <c r="O31" s="209"/>
      <c r="P31" s="209"/>
      <c r="Q31" s="209"/>
      <c r="R31" s="209"/>
      <c r="S31" s="209"/>
      <c r="T31" s="210"/>
      <c r="U31" s="211"/>
      <c r="V31" s="211"/>
      <c r="W31" s="212"/>
    </row>
    <row r="32" spans="1:23" ht="34.5" x14ac:dyDescent="0.25">
      <c r="A32" s="253">
        <v>5</v>
      </c>
      <c r="B32" s="254" t="s">
        <v>42</v>
      </c>
      <c r="C32" s="255"/>
      <c r="D32" s="201" t="s">
        <v>50</v>
      </c>
      <c r="E32" s="201" t="s">
        <v>50</v>
      </c>
      <c r="F32" s="87" t="s">
        <v>52</v>
      </c>
      <c r="G32" s="256">
        <v>24</v>
      </c>
      <c r="H32" s="190"/>
      <c r="I32" s="190">
        <v>3</v>
      </c>
      <c r="J32" s="190"/>
      <c r="K32" s="257">
        <f t="shared" ref="K32:K39" si="4">O32+S32+W32</f>
        <v>150</v>
      </c>
      <c r="L32" s="258"/>
      <c r="M32" s="193"/>
      <c r="N32" s="190"/>
      <c r="O32" s="193"/>
      <c r="P32" s="259">
        <v>1</v>
      </c>
      <c r="Q32" s="259">
        <v>1</v>
      </c>
      <c r="R32" s="190">
        <v>150</v>
      </c>
      <c r="S32" s="259">
        <f t="shared" ref="S32" si="5">Q32*R32</f>
        <v>150</v>
      </c>
      <c r="T32" s="194"/>
      <c r="U32" s="193"/>
      <c r="V32" s="190"/>
      <c r="W32" s="195">
        <f t="shared" si="3"/>
        <v>0</v>
      </c>
    </row>
    <row r="33" spans="1:23" x14ac:dyDescent="0.25">
      <c r="A33" s="196"/>
      <c r="B33" s="230" t="s">
        <v>43</v>
      </c>
      <c r="C33" s="260"/>
      <c r="D33" s="201"/>
      <c r="E33" s="201"/>
      <c r="F33" s="87"/>
      <c r="G33" s="256"/>
      <c r="H33" s="81"/>
      <c r="I33" s="190"/>
      <c r="J33" s="81"/>
      <c r="K33" s="257">
        <f t="shared" si="4"/>
        <v>0</v>
      </c>
      <c r="L33" s="258"/>
      <c r="M33" s="193"/>
      <c r="N33" s="81"/>
      <c r="O33" s="193"/>
      <c r="P33" s="259"/>
      <c r="Q33" s="259"/>
      <c r="R33" s="190"/>
      <c r="S33" s="259"/>
      <c r="T33" s="194"/>
      <c r="U33" s="193"/>
      <c r="V33" s="81"/>
      <c r="W33" s="195">
        <f t="shared" si="3"/>
        <v>0</v>
      </c>
    </row>
    <row r="34" spans="1:23" x14ac:dyDescent="0.25">
      <c r="A34" s="196"/>
      <c r="B34" s="230" t="s">
        <v>44</v>
      </c>
      <c r="C34" s="261"/>
      <c r="D34" s="201"/>
      <c r="E34" s="201"/>
      <c r="F34" s="87"/>
      <c r="G34" s="256"/>
      <c r="H34" s="81"/>
      <c r="I34" s="190"/>
      <c r="J34" s="81"/>
      <c r="K34" s="257">
        <f t="shared" si="4"/>
        <v>0</v>
      </c>
      <c r="L34" s="258"/>
      <c r="M34" s="193"/>
      <c r="N34" s="81"/>
      <c r="O34" s="193"/>
      <c r="P34" s="259"/>
      <c r="Q34" s="259"/>
      <c r="R34" s="190"/>
      <c r="S34" s="259"/>
      <c r="T34" s="194"/>
      <c r="U34" s="193"/>
      <c r="V34" s="81"/>
      <c r="W34" s="195">
        <f t="shared" si="3"/>
        <v>0</v>
      </c>
    </row>
    <row r="35" spans="1:23" x14ac:dyDescent="0.25">
      <c r="A35" s="196"/>
      <c r="B35" s="230" t="s">
        <v>45</v>
      </c>
      <c r="C35" s="261"/>
      <c r="D35" s="201"/>
      <c r="E35" s="201"/>
      <c r="F35" s="87"/>
      <c r="G35" s="256"/>
      <c r="H35" s="81"/>
      <c r="I35" s="190"/>
      <c r="J35" s="81"/>
      <c r="K35" s="257">
        <f t="shared" si="4"/>
        <v>0</v>
      </c>
      <c r="L35" s="258"/>
      <c r="M35" s="193"/>
      <c r="N35" s="81"/>
      <c r="O35" s="193"/>
      <c r="P35" s="259"/>
      <c r="Q35" s="259"/>
      <c r="R35" s="190"/>
      <c r="S35" s="259"/>
      <c r="T35" s="194"/>
      <c r="U35" s="193"/>
      <c r="V35" s="81"/>
      <c r="W35" s="195">
        <f t="shared" si="3"/>
        <v>0</v>
      </c>
    </row>
    <row r="36" spans="1:23" ht="34.5" x14ac:dyDescent="0.25">
      <c r="A36" s="253">
        <v>6</v>
      </c>
      <c r="B36" s="254" t="s">
        <v>46</v>
      </c>
      <c r="C36" s="190"/>
      <c r="D36" s="201" t="s">
        <v>51</v>
      </c>
      <c r="E36" s="201" t="s">
        <v>51</v>
      </c>
      <c r="F36" s="87" t="s">
        <v>52</v>
      </c>
      <c r="G36" s="256">
        <v>24</v>
      </c>
      <c r="H36" s="262"/>
      <c r="I36" s="262">
        <v>2</v>
      </c>
      <c r="J36" s="154"/>
      <c r="K36" s="41">
        <f t="shared" si="4"/>
        <v>0</v>
      </c>
      <c r="L36" s="26"/>
      <c r="M36" s="177"/>
      <c r="N36" s="263"/>
      <c r="O36" s="177"/>
      <c r="P36" s="263"/>
      <c r="Q36" s="263"/>
      <c r="R36" s="263"/>
      <c r="S36" s="263"/>
      <c r="T36" s="178"/>
      <c r="U36" s="264"/>
      <c r="V36" s="264"/>
      <c r="W36" s="179">
        <f t="shared" si="3"/>
        <v>0</v>
      </c>
    </row>
    <row r="37" spans="1:23" x14ac:dyDescent="0.25">
      <c r="A37" s="149"/>
      <c r="B37" s="265" t="s">
        <v>47</v>
      </c>
      <c r="C37" s="260"/>
      <c r="D37" s="201"/>
      <c r="E37" s="201"/>
      <c r="F37" s="2"/>
      <c r="G37" s="256"/>
      <c r="H37" s="81"/>
      <c r="I37" s="190"/>
      <c r="J37" s="81"/>
      <c r="K37" s="257">
        <f t="shared" si="4"/>
        <v>0</v>
      </c>
      <c r="L37" s="258"/>
      <c r="M37" s="193"/>
      <c r="N37" s="81"/>
      <c r="O37" s="193"/>
      <c r="P37" s="259"/>
      <c r="Q37" s="259"/>
      <c r="R37" s="190"/>
      <c r="S37" s="259"/>
      <c r="T37" s="194"/>
      <c r="U37" s="193"/>
      <c r="V37" s="81"/>
      <c r="W37" s="195">
        <f t="shared" si="3"/>
        <v>0</v>
      </c>
    </row>
    <row r="38" spans="1:23" x14ac:dyDescent="0.25">
      <c r="A38" s="196"/>
      <c r="B38" s="230" t="s">
        <v>48</v>
      </c>
      <c r="C38" s="260"/>
      <c r="D38" s="201"/>
      <c r="E38" s="201"/>
      <c r="F38" s="87"/>
      <c r="G38" s="256"/>
      <c r="H38" s="81"/>
      <c r="I38" s="190"/>
      <c r="J38" s="81"/>
      <c r="K38" s="257">
        <f t="shared" si="4"/>
        <v>0</v>
      </c>
      <c r="L38" s="258"/>
      <c r="M38" s="193"/>
      <c r="N38" s="81"/>
      <c r="O38" s="193"/>
      <c r="P38" s="259"/>
      <c r="Q38" s="259"/>
      <c r="R38" s="190"/>
      <c r="S38" s="259"/>
      <c r="T38" s="194"/>
      <c r="U38" s="193"/>
      <c r="V38" s="81"/>
      <c r="W38" s="195">
        <f t="shared" si="3"/>
        <v>0</v>
      </c>
    </row>
    <row r="39" spans="1:23" x14ac:dyDescent="0.25">
      <c r="A39" s="196"/>
      <c r="B39" s="230" t="s">
        <v>49</v>
      </c>
      <c r="C39" s="261"/>
      <c r="D39" s="201"/>
      <c r="E39" s="201"/>
      <c r="F39" s="87"/>
      <c r="G39" s="256"/>
      <c r="H39" s="81"/>
      <c r="I39" s="190"/>
      <c r="J39" s="81"/>
      <c r="K39" s="257">
        <f t="shared" si="4"/>
        <v>48</v>
      </c>
      <c r="L39" s="258"/>
      <c r="M39" s="193"/>
      <c r="N39" s="81"/>
      <c r="O39" s="193"/>
      <c r="P39" s="193">
        <v>1</v>
      </c>
      <c r="Q39" s="193">
        <v>24</v>
      </c>
      <c r="R39" s="190">
        <v>2</v>
      </c>
      <c r="S39" s="193">
        <f t="shared" ref="S39" si="6">Q39*R39</f>
        <v>48</v>
      </c>
      <c r="T39" s="194"/>
      <c r="U39" s="193"/>
      <c r="V39" s="81"/>
      <c r="W39" s="195">
        <f t="shared" si="3"/>
        <v>0</v>
      </c>
    </row>
    <row r="40" spans="1:23" x14ac:dyDescent="0.25">
      <c r="A40" s="266"/>
      <c r="B40" s="562" t="s">
        <v>24</v>
      </c>
      <c r="C40" s="563"/>
      <c r="D40" s="563"/>
      <c r="E40" s="563"/>
      <c r="F40" s="563"/>
      <c r="G40" s="563"/>
      <c r="H40" s="563"/>
      <c r="I40" s="563"/>
      <c r="J40" s="564"/>
      <c r="K40" s="41">
        <f>SUM(K31:K39)</f>
        <v>198</v>
      </c>
      <c r="L40" s="26"/>
      <c r="M40" s="177"/>
      <c r="N40" s="263"/>
      <c r="O40" s="177"/>
      <c r="P40" s="263"/>
      <c r="Q40" s="263"/>
      <c r="R40" s="263"/>
      <c r="S40" s="263"/>
      <c r="T40" s="178"/>
      <c r="U40" s="264"/>
      <c r="V40" s="264"/>
      <c r="W40" s="179"/>
    </row>
    <row r="41" spans="1:23" ht="18.75" x14ac:dyDescent="0.25">
      <c r="A41" s="267"/>
      <c r="B41" s="268"/>
      <c r="C41" s="269"/>
      <c r="D41" s="269"/>
      <c r="E41" s="270" t="s">
        <v>22</v>
      </c>
      <c r="F41" s="271"/>
      <c r="G41" s="272"/>
      <c r="H41" s="273">
        <f>SUM(H25:H28,H7:H11,H13:H15)</f>
        <v>27</v>
      </c>
      <c r="I41" s="273">
        <f>SUM(I25:I28,I21:I23,I13:I15,I7:I11)</f>
        <v>227</v>
      </c>
      <c r="J41" s="273">
        <v>102</v>
      </c>
      <c r="K41" s="274"/>
      <c r="L41" s="275"/>
      <c r="M41" s="276"/>
      <c r="N41" s="276"/>
      <c r="O41" s="276"/>
      <c r="P41" s="276"/>
      <c r="Q41" s="276"/>
      <c r="R41" s="276"/>
      <c r="S41" s="276"/>
      <c r="T41" s="277"/>
      <c r="U41" s="277"/>
      <c r="V41" s="277"/>
      <c r="W41" s="277"/>
    </row>
    <row r="42" spans="1:23" x14ac:dyDescent="0.25">
      <c r="A42" s="278"/>
      <c r="B42" s="565" t="s">
        <v>27</v>
      </c>
      <c r="C42" s="566"/>
      <c r="D42" s="566"/>
      <c r="E42" s="566"/>
      <c r="F42" s="566"/>
      <c r="G42" s="63" t="s">
        <v>26</v>
      </c>
      <c r="H42" s="88">
        <f>K29+K40</f>
        <v>667.66666666666663</v>
      </c>
      <c r="I42" s="279"/>
      <c r="J42" s="279"/>
      <c r="K42" s="280"/>
      <c r="L42" s="281"/>
      <c r="M42" s="282"/>
      <c r="N42" s="282"/>
      <c r="O42" s="282"/>
      <c r="P42" s="282"/>
      <c r="Q42" s="282"/>
      <c r="R42" s="282"/>
      <c r="S42" s="282"/>
      <c r="T42" s="283"/>
      <c r="U42" s="283"/>
      <c r="V42" s="283"/>
      <c r="W42" s="283"/>
    </row>
    <row r="43" spans="1:23" x14ac:dyDescent="0.25">
      <c r="A43" s="33"/>
      <c r="B43" s="541"/>
      <c r="C43" s="542"/>
      <c r="D43" s="542"/>
      <c r="E43" s="542"/>
      <c r="F43" s="542"/>
      <c r="G43" s="63" t="s">
        <v>25</v>
      </c>
      <c r="H43" s="65">
        <f>H42/G7</f>
        <v>27.819444444444443</v>
      </c>
      <c r="I43" s="54"/>
      <c r="J43" s="54"/>
      <c r="K43" s="50"/>
      <c r="L43" s="51"/>
      <c r="M43" s="284"/>
      <c r="N43" s="284"/>
      <c r="O43" s="284"/>
      <c r="P43" s="284"/>
      <c r="Q43" s="284"/>
      <c r="R43" s="284"/>
      <c r="S43" s="284"/>
      <c r="T43" s="285"/>
      <c r="U43" s="285"/>
      <c r="V43" s="285"/>
      <c r="W43" s="285"/>
    </row>
    <row r="44" spans="1:23" x14ac:dyDescent="0.2">
      <c r="I44" s="46"/>
      <c r="J44" s="46"/>
      <c r="K44" s="50"/>
      <c r="L44" s="47"/>
      <c r="M44" s="48"/>
      <c r="N44" s="286"/>
      <c r="O44" s="286"/>
      <c r="P44" s="286"/>
      <c r="Q44" s="286"/>
      <c r="R44" s="286"/>
      <c r="S44" s="286"/>
      <c r="T44" s="286"/>
      <c r="U44" s="286"/>
      <c r="V44" s="286"/>
      <c r="W44" s="286"/>
    </row>
    <row r="45" spans="1:23" x14ac:dyDescent="0.25">
      <c r="G45" s="1" t="s">
        <v>11</v>
      </c>
      <c r="H45" s="1">
        <f>SUM(H41*100)/470</f>
        <v>5.7446808510638299</v>
      </c>
    </row>
    <row r="46" spans="1:23" x14ac:dyDescent="0.25">
      <c r="G46" s="1" t="s">
        <v>12</v>
      </c>
      <c r="H46" s="1">
        <f>SUM(I41*100)/470</f>
        <v>48.297872340425535</v>
      </c>
    </row>
    <row r="47" spans="1:23" x14ac:dyDescent="0.25">
      <c r="G47" s="1" t="s">
        <v>13</v>
      </c>
      <c r="H47" s="1">
        <f>SUM(J41*100)/470</f>
        <v>21.702127659574469</v>
      </c>
    </row>
  </sheetData>
  <mergeCells count="30">
    <mergeCell ref="A1:A3"/>
    <mergeCell ref="B1:B3"/>
    <mergeCell ref="C1:C3"/>
    <mergeCell ref="D1:D3"/>
    <mergeCell ref="E1:E3"/>
    <mergeCell ref="V2:V3"/>
    <mergeCell ref="W2:W3"/>
    <mergeCell ref="A29:J29"/>
    <mergeCell ref="M2:M3"/>
    <mergeCell ref="N2:N3"/>
    <mergeCell ref="O2:O3"/>
    <mergeCell ref="P2:P3"/>
    <mergeCell ref="Q2:Q3"/>
    <mergeCell ref="R2:R3"/>
    <mergeCell ref="G1:G3"/>
    <mergeCell ref="H1:K1"/>
    <mergeCell ref="L1:O1"/>
    <mergeCell ref="P1:S1"/>
    <mergeCell ref="T1:W1"/>
    <mergeCell ref="H2:H3"/>
    <mergeCell ref="I2:I3"/>
    <mergeCell ref="B40:J40"/>
    <mergeCell ref="B42:F43"/>
    <mergeCell ref="S2:S3"/>
    <mergeCell ref="T2:T3"/>
    <mergeCell ref="U2:U3"/>
    <mergeCell ref="J2:J3"/>
    <mergeCell ref="K2:K3"/>
    <mergeCell ref="L2:L3"/>
    <mergeCell ref="F1:F3"/>
  </mergeCells>
  <dataValidations count="1">
    <dataValidation type="list" allowBlank="1" showInputMessage="1" showErrorMessage="1" sqref="F38:F39 F32:F36 F6:F28">
      <formula1>sections_CNU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Rappel régle.-dates conseils</vt:lpstr>
      <vt:lpstr>MCC_LP-Rob_2023 2024</vt:lpstr>
      <vt:lpstr>ASSIDUITE</vt:lpstr>
      <vt:lpstr>cout maquette apres MCC</vt:lpstr>
      <vt:lpstr>Liste de valeurs</vt:lpstr>
      <vt:lpstr>projet suite dialogue gestion</vt:lpstr>
      <vt:lpstr>mod</vt:lpstr>
      <vt:lpstr>nat</vt:lpstr>
      <vt:lpstr>'MCC_LP-Rob_2023 2024'!Zone_d_impression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vaufrere</dc:creator>
  <cp:lastModifiedBy>Francoise.DAGAUD</cp:lastModifiedBy>
  <cp:lastPrinted>2020-05-25T14:17:05Z</cp:lastPrinted>
  <dcterms:created xsi:type="dcterms:W3CDTF">2017-06-21T08:08:47Z</dcterms:created>
  <dcterms:modified xsi:type="dcterms:W3CDTF">2023-10-26T06:54:18Z</dcterms:modified>
</cp:coreProperties>
</file>