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BUT\Fichiers ok\"/>
    </mc:Choice>
  </mc:AlternateContent>
  <xr:revisionPtr revIDLastSave="0" documentId="13_ncr:1_{69327C83-600A-438A-A6E7-6504BF3DD2B2}" xr6:coauthVersionLast="47" xr6:coauthVersionMax="47" xr10:uidLastSave="{00000000-0000-0000-0000-000000000000}"/>
  <bookViews>
    <workbookView xWindow="-96" yWindow="-96" windowWidth="23232" windowHeight="13992" tabRatio="850" firstSheet="2" activeTab="2" xr2:uid="{00000000-000D-0000-FFFF-FFFF00000000}"/>
  </bookViews>
  <sheets>
    <sheet name="Feuil1" sheetId="7" state="hidden" r:id="rId1"/>
    <sheet name="CNU" sheetId="8" state="hidden" r:id="rId2"/>
    <sheet name="Rappel régle.-dates conseils" sheetId="31" r:id="rId3"/>
    <sheet name="BUT1 FI - 24_25" sheetId="17" r:id="rId4"/>
    <sheet name="BUT2 Parcours IPI I FI - 24_25" sheetId="18" r:id="rId5"/>
    <sheet name="BUT2 Parcours IPI I FA - 24_25" sheetId="10" r:id="rId6"/>
    <sheet name="choix" sheetId="15" state="hidden" r:id="rId7"/>
    <sheet name="BUT2 Parcours IPI Pyro FI 24_25" sheetId="29" r:id="rId8"/>
    <sheet name="BUT2 Parcours IPI Pyro FA 24_25" sheetId="27" r:id="rId9"/>
    <sheet name="BUT2 Parcours SN-RV FI - 24_25" sheetId="19" r:id="rId10"/>
    <sheet name="BUT2 Parcours SN-RV FA - 24_25" sheetId="20" r:id="rId11"/>
    <sheet name="BUT3 Parcours IPI I FI - 24_25" sheetId="22" r:id="rId12"/>
    <sheet name="BUT3 Parcours IPI I FA - 24_25" sheetId="25" r:id="rId13"/>
    <sheet name="BUT3 Parcours IPI Pyro FI 24_25" sheetId="30" r:id="rId14"/>
    <sheet name="BUT3 Parcours IPI Pyro FA 24_25" sheetId="28" r:id="rId15"/>
    <sheet name="BUT3 Parcours SN-RV FI - 24_25" sheetId="23" r:id="rId16"/>
    <sheet name="BUT3 Parcours SN-RV FA - 24_25" sheetId="26" r:id="rId17"/>
    <sheet name="ASSIDUITE" sheetId="21" r:id="rId18"/>
    <sheet name="Engagement sport" sheetId="24" r:id="rId19"/>
    <sheet name="Codes CNU" sheetId="14" r:id="rId20"/>
    <sheet name="Param" sheetId="9" state="hidden" r:id="rId21"/>
    <sheet name="Feuil4" sheetId="11" state="hidden" r:id="rId22"/>
    <sheet name="Feuil2" sheetId="12" state="hidden" r:id="rId23"/>
  </sheets>
  <externalReferences>
    <externalReference r:id="rId24"/>
    <externalReference r:id="rId25"/>
    <externalReference r:id="rId26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3">'BUT1 FI - 24_25'!$A$1:$P$85</definedName>
    <definedName name="_xlnm.Print_Area" localSheetId="5">'BUT2 Parcours IPI I FA - 24_25'!$B$1:$T$79</definedName>
    <definedName name="_xlnm.Print_Area" localSheetId="4">'BUT2 Parcours IPI I FI - 24_25'!$B$1:$T$79</definedName>
    <definedName name="_xlnm.Print_Area" localSheetId="8">'BUT2 Parcours IPI Pyro FA 24_25'!$B$1:$T$79</definedName>
    <definedName name="_xlnm.Print_Area" localSheetId="7">'BUT2 Parcours IPI Pyro FI 24_25'!$B$1:$T$79</definedName>
    <definedName name="_xlnm.Print_Area" localSheetId="10">'BUT2 Parcours SN-RV FA - 24_25'!$B$1:$T$79</definedName>
    <definedName name="_xlnm.Print_Area" localSheetId="9">'BUT2 Parcours SN-RV FI - 24_25'!$B$1:$T$79</definedName>
    <definedName name="_xlnm.Print_Area" localSheetId="12">'BUT3 Parcours IPI I FI - 24_25'!$B$1:$T$77</definedName>
    <definedName name="_xlnm.Print_Area" localSheetId="11">'BUT3 Parcours IPI Pyro FA 24_25'!$B$1:$T$77</definedName>
    <definedName name="_xlnm.Print_Area" localSheetId="14">'BUT3 Parcours IPI I FA - 24_25'!$B$1:$T$77</definedName>
    <definedName name="_xlnm.Print_Area" localSheetId="13">'BUT3 Parcours IPI I FA - 24_25'!$B$1:$T$77</definedName>
    <definedName name="_xlnm.Print_Area" localSheetId="16">'BUT3 Parcours SN-RV FA - 24_25'!$B$1:$T$79</definedName>
    <definedName name="_xlnm.Print_Area" localSheetId="15">'BUT3 Parcours SN-RV FI - 24_25'!$B$1:$T$79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6" l="1"/>
  <c r="J57" i="23"/>
  <c r="J57" i="25"/>
  <c r="J57" i="22"/>
  <c r="J57" i="28"/>
  <c r="J57" i="30"/>
  <c r="D75" i="30"/>
  <c r="J59" i="30"/>
  <c r="S58" i="30"/>
  <c r="R58" i="30"/>
  <c r="P58" i="30"/>
  <c r="J58" i="30"/>
  <c r="J56" i="30"/>
  <c r="J55" i="30"/>
  <c r="J54" i="30"/>
  <c r="J53" i="30"/>
  <c r="J52" i="30"/>
  <c r="Q51" i="30"/>
  <c r="Q58" i="30" s="1"/>
  <c r="J51" i="30"/>
  <c r="J50" i="30"/>
  <c r="J49" i="30"/>
  <c r="J48" i="30"/>
  <c r="J47" i="30"/>
  <c r="J46" i="30"/>
  <c r="J45" i="30"/>
  <c r="J44" i="30"/>
  <c r="J43" i="30"/>
  <c r="J42" i="30"/>
  <c r="J41" i="30"/>
  <c r="J40" i="30"/>
  <c r="J39" i="30"/>
  <c r="J38" i="30"/>
  <c r="S31" i="30"/>
  <c r="S75" i="30" s="1"/>
  <c r="R31" i="30"/>
  <c r="R75" i="30" s="1"/>
  <c r="P31" i="30"/>
  <c r="J29" i="30"/>
  <c r="J28" i="30"/>
  <c r="J27" i="30"/>
  <c r="Q24" i="30"/>
  <c r="Q31" i="30" s="1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D77" i="29"/>
  <c r="S59" i="29"/>
  <c r="J57" i="29"/>
  <c r="J56" i="29"/>
  <c r="J55" i="29"/>
  <c r="J54" i="29"/>
  <c r="J51" i="29"/>
  <c r="J50" i="29"/>
  <c r="J49" i="29"/>
  <c r="J48" i="29"/>
  <c r="R47" i="29"/>
  <c r="J47" i="29"/>
  <c r="J46" i="29"/>
  <c r="J44" i="29"/>
  <c r="J42" i="29"/>
  <c r="J41" i="29"/>
  <c r="Q40" i="29"/>
  <c r="P40" i="29"/>
  <c r="J40" i="29"/>
  <c r="R39" i="29"/>
  <c r="P39" i="29"/>
  <c r="J39" i="29"/>
  <c r="Q38" i="29"/>
  <c r="P38" i="29"/>
  <c r="J38" i="29"/>
  <c r="S31" i="29"/>
  <c r="S61" i="29" s="1"/>
  <c r="J28" i="29"/>
  <c r="J27" i="29"/>
  <c r="J26" i="29"/>
  <c r="Q23" i="29"/>
  <c r="J23" i="29"/>
  <c r="J22" i="29"/>
  <c r="J21" i="29"/>
  <c r="J20" i="29"/>
  <c r="P19" i="29"/>
  <c r="J19" i="29"/>
  <c r="J18" i="29"/>
  <c r="J17" i="29"/>
  <c r="J16" i="29"/>
  <c r="P14" i="29"/>
  <c r="J14" i="29"/>
  <c r="Q13" i="29"/>
  <c r="J13" i="29"/>
  <c r="P12" i="29"/>
  <c r="J12" i="29"/>
  <c r="R11" i="29"/>
  <c r="R31" i="29" s="1"/>
  <c r="P11" i="29"/>
  <c r="J11" i="29"/>
  <c r="Q10" i="29"/>
  <c r="P10" i="29"/>
  <c r="J10" i="29"/>
  <c r="M66" i="17"/>
  <c r="M32" i="17"/>
  <c r="O37" i="17"/>
  <c r="R59" i="29" l="1"/>
  <c r="R61" i="29" s="1"/>
  <c r="Q59" i="29"/>
  <c r="P59" i="29"/>
  <c r="T59" i="29" s="1"/>
  <c r="P31" i="29"/>
  <c r="Q31" i="29"/>
  <c r="T58" i="30"/>
  <c r="P75" i="30"/>
  <c r="Q75" i="30"/>
  <c r="T31" i="30"/>
  <c r="Q51" i="28"/>
  <c r="Q24" i="28"/>
  <c r="P61" i="29" l="1"/>
  <c r="Q61" i="29"/>
  <c r="T61" i="29"/>
  <c r="T31" i="29"/>
  <c r="T75" i="30"/>
  <c r="D77" i="26"/>
  <c r="S59" i="26"/>
  <c r="R59" i="26"/>
  <c r="Q59" i="26"/>
  <c r="P59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S31" i="26"/>
  <c r="R31" i="26"/>
  <c r="Q31" i="26"/>
  <c r="P31" i="26"/>
  <c r="J29" i="26"/>
  <c r="J28" i="26"/>
  <c r="J27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D77" i="23"/>
  <c r="S59" i="23"/>
  <c r="R59" i="23"/>
  <c r="Q59" i="23"/>
  <c r="P59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S31" i="23"/>
  <c r="R31" i="23"/>
  <c r="Q31" i="23"/>
  <c r="P31" i="23"/>
  <c r="J29" i="23"/>
  <c r="J28" i="23"/>
  <c r="J27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D75" i="25"/>
  <c r="J59" i="25"/>
  <c r="S58" i="25"/>
  <c r="R58" i="25"/>
  <c r="Q58" i="25"/>
  <c r="P58" i="25"/>
  <c r="J58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S31" i="25"/>
  <c r="R31" i="25"/>
  <c r="Q31" i="25"/>
  <c r="P31" i="25"/>
  <c r="J29" i="25"/>
  <c r="J28" i="25"/>
  <c r="J27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D75" i="22"/>
  <c r="J59" i="22"/>
  <c r="S58" i="22"/>
  <c r="R58" i="22"/>
  <c r="Q58" i="22"/>
  <c r="P58" i="22"/>
  <c r="J58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S31" i="22"/>
  <c r="R31" i="22"/>
  <c r="Q31" i="22"/>
  <c r="P31" i="22"/>
  <c r="J29" i="22"/>
  <c r="J28" i="22"/>
  <c r="J27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D75" i="28"/>
  <c r="J59" i="28"/>
  <c r="S58" i="28"/>
  <c r="R58" i="28"/>
  <c r="Q58" i="28"/>
  <c r="P58" i="28"/>
  <c r="J58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S31" i="28"/>
  <c r="R31" i="28"/>
  <c r="Q31" i="28"/>
  <c r="P31" i="28"/>
  <c r="J29" i="28"/>
  <c r="J28" i="28"/>
  <c r="J27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D77" i="20"/>
  <c r="S59" i="20"/>
  <c r="J56" i="20"/>
  <c r="J55" i="20"/>
  <c r="J54" i="20"/>
  <c r="J53" i="20"/>
  <c r="J50" i="20"/>
  <c r="J49" i="20"/>
  <c r="J48" i="20"/>
  <c r="J47" i="20"/>
  <c r="R46" i="20"/>
  <c r="J46" i="20"/>
  <c r="J45" i="20"/>
  <c r="J43" i="20"/>
  <c r="J41" i="20"/>
  <c r="J40" i="20"/>
  <c r="Q39" i="20"/>
  <c r="P39" i="20"/>
  <c r="J39" i="20"/>
  <c r="R38" i="20"/>
  <c r="P38" i="20"/>
  <c r="J38" i="20"/>
  <c r="Q37" i="20"/>
  <c r="P37" i="20"/>
  <c r="J37" i="20"/>
  <c r="S31" i="20"/>
  <c r="J28" i="20"/>
  <c r="J27" i="20"/>
  <c r="J26" i="20"/>
  <c r="J23" i="20"/>
  <c r="J22" i="20"/>
  <c r="J21" i="20"/>
  <c r="J20" i="20"/>
  <c r="P19" i="20"/>
  <c r="J19" i="20"/>
  <c r="J18" i="20"/>
  <c r="J17" i="20"/>
  <c r="J16" i="20"/>
  <c r="P14" i="20"/>
  <c r="J14" i="20"/>
  <c r="Q13" i="20"/>
  <c r="J13" i="20"/>
  <c r="P12" i="20"/>
  <c r="J12" i="20"/>
  <c r="R11" i="20"/>
  <c r="R31" i="20" s="1"/>
  <c r="P11" i="20"/>
  <c r="J11" i="20"/>
  <c r="Q10" i="20"/>
  <c r="P10" i="20"/>
  <c r="J10" i="20"/>
  <c r="D77" i="19"/>
  <c r="S59" i="19"/>
  <c r="J57" i="19"/>
  <c r="J56" i="19"/>
  <c r="J55" i="19"/>
  <c r="J54" i="19"/>
  <c r="J51" i="19"/>
  <c r="J50" i="19"/>
  <c r="J49" i="19"/>
  <c r="J48" i="19"/>
  <c r="R47" i="19"/>
  <c r="J47" i="19"/>
  <c r="J46" i="19"/>
  <c r="J44" i="19"/>
  <c r="J42" i="19"/>
  <c r="J41" i="19"/>
  <c r="Q40" i="19"/>
  <c r="P40" i="19"/>
  <c r="J40" i="19"/>
  <c r="R39" i="19"/>
  <c r="P39" i="19"/>
  <c r="J39" i="19"/>
  <c r="Q38" i="19"/>
  <c r="P38" i="19"/>
  <c r="J38" i="19"/>
  <c r="S31" i="19"/>
  <c r="J28" i="19"/>
  <c r="J27" i="19"/>
  <c r="J26" i="19"/>
  <c r="J23" i="19"/>
  <c r="J22" i="19"/>
  <c r="J21" i="19"/>
  <c r="J20" i="19"/>
  <c r="P19" i="19"/>
  <c r="J19" i="19"/>
  <c r="J18" i="19"/>
  <c r="J17" i="19"/>
  <c r="J16" i="19"/>
  <c r="P14" i="19"/>
  <c r="J14" i="19"/>
  <c r="Q13" i="19"/>
  <c r="J13" i="19"/>
  <c r="P12" i="19"/>
  <c r="J12" i="19"/>
  <c r="R11" i="19"/>
  <c r="R31" i="19" s="1"/>
  <c r="P11" i="19"/>
  <c r="J11" i="19"/>
  <c r="Q10" i="19"/>
  <c r="P10" i="19"/>
  <c r="J10" i="19"/>
  <c r="D77" i="27"/>
  <c r="S59" i="27"/>
  <c r="J57" i="27"/>
  <c r="J56" i="27"/>
  <c r="J55" i="27"/>
  <c r="J54" i="27"/>
  <c r="J51" i="27"/>
  <c r="J50" i="27"/>
  <c r="J49" i="27"/>
  <c r="J48" i="27"/>
  <c r="R47" i="27"/>
  <c r="J47" i="27"/>
  <c r="J46" i="27"/>
  <c r="J44" i="27"/>
  <c r="J42" i="27"/>
  <c r="J41" i="27"/>
  <c r="Q40" i="27"/>
  <c r="P40" i="27"/>
  <c r="J40" i="27"/>
  <c r="R39" i="27"/>
  <c r="P39" i="27"/>
  <c r="J39" i="27"/>
  <c r="Q38" i="27"/>
  <c r="P38" i="27"/>
  <c r="J38" i="27"/>
  <c r="S31" i="27"/>
  <c r="J28" i="27"/>
  <c r="J27" i="27"/>
  <c r="J26" i="27"/>
  <c r="Q23" i="27"/>
  <c r="J23" i="27"/>
  <c r="J22" i="27"/>
  <c r="J21" i="27"/>
  <c r="J20" i="27"/>
  <c r="P19" i="27"/>
  <c r="J19" i="27"/>
  <c r="J18" i="27"/>
  <c r="J17" i="27"/>
  <c r="J16" i="27"/>
  <c r="P14" i="27"/>
  <c r="J14" i="27"/>
  <c r="Q13" i="27"/>
  <c r="J13" i="27"/>
  <c r="P12" i="27"/>
  <c r="J12" i="27"/>
  <c r="R11" i="27"/>
  <c r="R31" i="27" s="1"/>
  <c r="P11" i="27"/>
  <c r="J11" i="27"/>
  <c r="Q10" i="27"/>
  <c r="P10" i="27"/>
  <c r="J10" i="27"/>
  <c r="D77" i="10"/>
  <c r="S59" i="10"/>
  <c r="J57" i="10"/>
  <c r="J56" i="10"/>
  <c r="J55" i="10"/>
  <c r="J54" i="10"/>
  <c r="J51" i="10"/>
  <c r="J50" i="10"/>
  <c r="J49" i="10"/>
  <c r="J48" i="10"/>
  <c r="R47" i="10"/>
  <c r="J47" i="10"/>
  <c r="J46" i="10"/>
  <c r="J44" i="10"/>
  <c r="J42" i="10"/>
  <c r="J41" i="10"/>
  <c r="Q40" i="10"/>
  <c r="P40" i="10"/>
  <c r="J40" i="10"/>
  <c r="R39" i="10"/>
  <c r="P39" i="10"/>
  <c r="J39" i="10"/>
  <c r="Q38" i="10"/>
  <c r="P38" i="10"/>
  <c r="J38" i="10"/>
  <c r="S31" i="10"/>
  <c r="J28" i="10"/>
  <c r="J27" i="10"/>
  <c r="J26" i="10"/>
  <c r="J23" i="10"/>
  <c r="J22" i="10"/>
  <c r="J21" i="10"/>
  <c r="J20" i="10"/>
  <c r="P19" i="10"/>
  <c r="J19" i="10"/>
  <c r="J18" i="10"/>
  <c r="J17" i="10"/>
  <c r="J16" i="10"/>
  <c r="P14" i="10"/>
  <c r="J14" i="10"/>
  <c r="Q13" i="10"/>
  <c r="J13" i="10"/>
  <c r="P12" i="10"/>
  <c r="J12" i="10"/>
  <c r="R11" i="10"/>
  <c r="R31" i="10" s="1"/>
  <c r="P11" i="10"/>
  <c r="J11" i="10"/>
  <c r="Q10" i="10"/>
  <c r="P10" i="10"/>
  <c r="J10" i="10"/>
  <c r="D77" i="18"/>
  <c r="S59" i="18"/>
  <c r="J56" i="18"/>
  <c r="J55" i="18"/>
  <c r="J54" i="18"/>
  <c r="J53" i="18"/>
  <c r="J50" i="18"/>
  <c r="J49" i="18"/>
  <c r="J48" i="18"/>
  <c r="J47" i="18"/>
  <c r="R46" i="18"/>
  <c r="J46" i="18"/>
  <c r="J45" i="18"/>
  <c r="J43" i="18"/>
  <c r="J41" i="18"/>
  <c r="J40" i="18"/>
  <c r="Q39" i="18"/>
  <c r="P39" i="18"/>
  <c r="J39" i="18"/>
  <c r="R38" i="18"/>
  <c r="R59" i="18" s="1"/>
  <c r="P38" i="18"/>
  <c r="J38" i="18"/>
  <c r="Q37" i="18"/>
  <c r="P37" i="18"/>
  <c r="J37" i="18"/>
  <c r="S31" i="18"/>
  <c r="J28" i="18"/>
  <c r="J27" i="18"/>
  <c r="J26" i="18"/>
  <c r="J23" i="18"/>
  <c r="J22" i="18"/>
  <c r="J21" i="18"/>
  <c r="J20" i="18"/>
  <c r="P19" i="18"/>
  <c r="J19" i="18"/>
  <c r="J18" i="18"/>
  <c r="J17" i="18"/>
  <c r="J16" i="18"/>
  <c r="P14" i="18"/>
  <c r="J14" i="18"/>
  <c r="Q13" i="18"/>
  <c r="J13" i="18"/>
  <c r="P12" i="18"/>
  <c r="J12" i="18"/>
  <c r="R11" i="18"/>
  <c r="R31" i="18" s="1"/>
  <c r="P11" i="18"/>
  <c r="J11" i="18"/>
  <c r="Q10" i="18"/>
  <c r="P10" i="18"/>
  <c r="J10" i="18"/>
  <c r="D83" i="17"/>
  <c r="O68" i="17"/>
  <c r="O70" i="17" s="1"/>
  <c r="P66" i="17"/>
  <c r="J66" i="17"/>
  <c r="P65" i="17"/>
  <c r="J65" i="17"/>
  <c r="P64" i="17"/>
  <c r="J64" i="17"/>
  <c r="P63" i="17"/>
  <c r="J63" i="17"/>
  <c r="P62" i="17"/>
  <c r="J62" i="17"/>
  <c r="P61" i="17"/>
  <c r="J61" i="17"/>
  <c r="P60" i="17"/>
  <c r="J60" i="17"/>
  <c r="P59" i="17"/>
  <c r="J59" i="17"/>
  <c r="P58" i="17"/>
  <c r="J58" i="17"/>
  <c r="P57" i="17"/>
  <c r="J57" i="17"/>
  <c r="P56" i="17"/>
  <c r="J56" i="17"/>
  <c r="P55" i="17"/>
  <c r="J55" i="17"/>
  <c r="P54" i="17"/>
  <c r="J54" i="17"/>
  <c r="P53" i="17"/>
  <c r="J53" i="17"/>
  <c r="N52" i="17"/>
  <c r="P52" i="17" s="1"/>
  <c r="J52" i="17"/>
  <c r="P51" i="17"/>
  <c r="J51" i="17"/>
  <c r="P50" i="17"/>
  <c r="J50" i="17"/>
  <c r="L49" i="17"/>
  <c r="P49" i="17" s="1"/>
  <c r="J49" i="17"/>
  <c r="P48" i="17"/>
  <c r="J48" i="17"/>
  <c r="P47" i="17"/>
  <c r="J47" i="17"/>
  <c r="P46" i="17"/>
  <c r="J46" i="17"/>
  <c r="M45" i="17"/>
  <c r="L45" i="17"/>
  <c r="P45" i="17" s="1"/>
  <c r="J45" i="17"/>
  <c r="N44" i="17"/>
  <c r="M44" i="17"/>
  <c r="L44" i="17"/>
  <c r="L68" i="17" s="1"/>
  <c r="J44" i="17"/>
  <c r="M43" i="17"/>
  <c r="L43" i="17"/>
  <c r="P43" i="17" s="1"/>
  <c r="J43" i="17"/>
  <c r="J37" i="17"/>
  <c r="P36" i="17"/>
  <c r="J36" i="17"/>
  <c r="P35" i="17"/>
  <c r="J35" i="17"/>
  <c r="P34" i="17"/>
  <c r="J34" i="17"/>
  <c r="P33" i="17"/>
  <c r="J33" i="17"/>
  <c r="P32" i="17"/>
  <c r="J32" i="17"/>
  <c r="P31" i="17"/>
  <c r="J31" i="17"/>
  <c r="P30" i="17"/>
  <c r="J30" i="17"/>
  <c r="P29" i="17"/>
  <c r="J29" i="17"/>
  <c r="P28" i="17"/>
  <c r="J28" i="17"/>
  <c r="P27" i="17"/>
  <c r="J27" i="17"/>
  <c r="P26" i="17"/>
  <c r="J26" i="17"/>
  <c r="P25" i="17"/>
  <c r="J25" i="17"/>
  <c r="P24" i="17"/>
  <c r="J24" i="17"/>
  <c r="P23" i="17"/>
  <c r="J23" i="17"/>
  <c r="P22" i="17"/>
  <c r="J22" i="17"/>
  <c r="P21" i="17"/>
  <c r="J21" i="17"/>
  <c r="P20" i="17"/>
  <c r="J20" i="17"/>
  <c r="N19" i="17"/>
  <c r="N37" i="17" s="1"/>
  <c r="M19" i="17"/>
  <c r="M37" i="17" s="1"/>
  <c r="J19" i="17"/>
  <c r="P18" i="17"/>
  <c r="J18" i="17"/>
  <c r="P17" i="17"/>
  <c r="J17" i="17"/>
  <c r="L16" i="17"/>
  <c r="P16" i="17" s="1"/>
  <c r="J16" i="17"/>
  <c r="P15" i="17"/>
  <c r="J15" i="17"/>
  <c r="P14" i="17"/>
  <c r="J14" i="17"/>
  <c r="P13" i="17"/>
  <c r="J13" i="17"/>
  <c r="L12" i="17"/>
  <c r="P12" i="17" s="1"/>
  <c r="J12" i="17"/>
  <c r="P11" i="17"/>
  <c r="J11" i="17"/>
  <c r="L10" i="17"/>
  <c r="P10" i="17" s="1"/>
  <c r="J10" i="17"/>
  <c r="Q59" i="10" l="1"/>
  <c r="R59" i="27"/>
  <c r="Q31" i="18"/>
  <c r="Q59" i="18"/>
  <c r="R59" i="19"/>
  <c r="Q59" i="20"/>
  <c r="Q59" i="19"/>
  <c r="S75" i="25"/>
  <c r="P31" i="20"/>
  <c r="T31" i="20" s="1"/>
  <c r="P59" i="20"/>
  <c r="P59" i="19"/>
  <c r="Q31" i="19"/>
  <c r="Q61" i="19" s="1"/>
  <c r="Q31" i="10"/>
  <c r="Q61" i="10" s="1"/>
  <c r="P59" i="10"/>
  <c r="R59" i="10"/>
  <c r="R61" i="10" s="1"/>
  <c r="Q61" i="18"/>
  <c r="P59" i="18"/>
  <c r="T59" i="18" s="1"/>
  <c r="N68" i="17"/>
  <c r="N70" i="17" s="1"/>
  <c r="M68" i="17"/>
  <c r="M70" i="17" s="1"/>
  <c r="P44" i="17"/>
  <c r="P31" i="18"/>
  <c r="P31" i="10"/>
  <c r="P61" i="10" s="1"/>
  <c r="P31" i="19"/>
  <c r="R59" i="20"/>
  <c r="Q31" i="20"/>
  <c r="Q31" i="27"/>
  <c r="P59" i="27"/>
  <c r="P31" i="27"/>
  <c r="Q59" i="27"/>
  <c r="Q61" i="27" s="1"/>
  <c r="P75" i="25"/>
  <c r="P61" i="23"/>
  <c r="R61" i="27"/>
  <c r="S61" i="10"/>
  <c r="S61" i="27"/>
  <c r="P19" i="17"/>
  <c r="L37" i="17"/>
  <c r="L70" i="17" s="1"/>
  <c r="Q75" i="22"/>
  <c r="S75" i="28"/>
  <c r="Q75" i="25"/>
  <c r="Q61" i="26"/>
  <c r="S61" i="20"/>
  <c r="T59" i="19"/>
  <c r="R61" i="23"/>
  <c r="R75" i="25"/>
  <c r="S61" i="23"/>
  <c r="S75" i="22"/>
  <c r="P61" i="26"/>
  <c r="Q75" i="28"/>
  <c r="S61" i="26"/>
  <c r="Q61" i="23"/>
  <c r="T31" i="23"/>
  <c r="P75" i="22"/>
  <c r="T31" i="22"/>
  <c r="T31" i="28"/>
  <c r="P75" i="28"/>
  <c r="R75" i="28"/>
  <c r="S61" i="18"/>
  <c r="R61" i="18"/>
  <c r="S61" i="19"/>
  <c r="P61" i="20"/>
  <c r="T58" i="25"/>
  <c r="R61" i="26"/>
  <c r="T59" i="26"/>
  <c r="T59" i="23"/>
  <c r="T58" i="22"/>
  <c r="T31" i="26"/>
  <c r="T31" i="25"/>
  <c r="R75" i="22"/>
  <c r="R61" i="19"/>
  <c r="R61" i="20"/>
  <c r="T58" i="28"/>
  <c r="T59" i="20" l="1"/>
  <c r="P61" i="18"/>
  <c r="P61" i="27"/>
  <c r="P37" i="17"/>
  <c r="Q61" i="20"/>
  <c r="T75" i="25"/>
  <c r="P61" i="19"/>
  <c r="T31" i="19"/>
  <c r="T59" i="10"/>
  <c r="T61" i="18"/>
  <c r="T61" i="19"/>
  <c r="T31" i="18"/>
  <c r="P70" i="17"/>
  <c r="P68" i="17"/>
  <c r="T31" i="10"/>
  <c r="T59" i="27"/>
  <c r="T31" i="27"/>
  <c r="T61" i="27"/>
  <c r="T61" i="23"/>
  <c r="T61" i="10"/>
  <c r="T75" i="22"/>
  <c r="T75" i="28"/>
  <c r="T61" i="26"/>
  <c r="T6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3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4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5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9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A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7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8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D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E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B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C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F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10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<sst xmlns="http://schemas.openxmlformats.org/spreadsheetml/2006/main" count="6765" uniqueCount="663">
  <si>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</si>
  <si>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</si>
  <si>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</si>
  <si>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</si>
  <si>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</si>
  <si>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</si>
  <si>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</si>
  <si>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</si>
  <si>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</si>
  <si>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</si>
  <si>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</si>
  <si>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</si>
  <si>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</si>
  <si>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</si>
  <si>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</si>
  <si>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</si>
  <si>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</si>
  <si>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</si>
  <si>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</si>
  <si>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</si>
  <si>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</si>
  <si>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</si>
  <si>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</si>
  <si>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</si>
  <si>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</si>
  <si>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</si>
  <si>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</si>
  <si>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</si>
  <si>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</si>
  <si>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</si>
  <si>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</si>
  <si>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</si>
  <si>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</si>
  <si>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</si>
  <si>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</si>
  <si>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</si>
  <si>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</si>
  <si>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</si>
  <si>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</si>
  <si>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</si>
  <si>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</si>
  <si>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</si>
  <si>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</si>
  <si>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</si>
  <si>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</si>
  <si>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</si>
  <si>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</si>
  <si>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</si>
  <si>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</si>
  <si>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</si>
  <si>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</si>
  <si>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</si>
  <si>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</si>
  <si>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</si>
  <si>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</si>
  <si>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</si>
  <si>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</si>
  <si>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</si>
  <si>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</si>
  <si>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</si>
  <si>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</si>
  <si>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</si>
  <si>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</si>
  <si>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</si>
  <si>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</si>
  <si>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</si>
  <si>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</si>
  <si>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</si>
  <si>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</si>
  <si>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</si>
  <si>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</si>
  <si>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</si>
  <si>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</si>
  <si>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</si>
  <si>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</si>
  <si>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</si>
  <si>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</si>
  <si>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</si>
  <si>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</si>
  <si>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</si>
  <si>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</si>
  <si>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</si>
  <si>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</si>
  <si>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</si>
  <si>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</si>
  <si>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</si>
  <si>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</si>
  <si>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</si>
  <si>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</si>
  <si>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</si>
  <si>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</si>
  <si>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</si>
  <si>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</si>
  <si>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</si>
  <si>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</si>
  <si>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</si>
  <si>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</si>
  <si>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</si>
  <si>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</si>
  <si>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</si>
  <si>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</si>
  <si>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</si>
  <si>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</si>
  <si>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</si>
  <si>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</si>
  <si>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</si>
  <si>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</si>
  <si>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</si>
  <si>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</si>
  <si>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</si>
  <si>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</si>
  <si>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</si>
  <si>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</si>
  <si>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</si>
  <si>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</si>
  <si>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</si>
  <si>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</si>
  <si>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</si>
  <si>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</si>
  <si>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</si>
  <si>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</si>
  <si>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</si>
  <si>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</si>
  <si>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</si>
  <si>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</si>
  <si>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</si>
  <si>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</si>
  <si>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</si>
  <si>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</si>
  <si>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</si>
  <si>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</si>
  <si>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</si>
  <si>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</si>
  <si>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</si>
  <si>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</si>
  <si>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</si>
  <si>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</si>
  <si>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</si>
  <si>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</si>
  <si>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</si>
  <si>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</si>
  <si>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</si>
  <si>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</si>
  <si>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</si>
  <si>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</si>
  <si>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</si>
  <si>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</si>
  <si>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</si>
  <si>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</si>
  <si>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</si>
  <si>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</si>
  <si>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</si>
  <si>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</si>
  <si>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</si>
  <si>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</si>
  <si>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</si>
  <si>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</si>
  <si>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</si>
  <si>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</si>
  <si>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</si>
  <si>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</si>
  <si>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</si>
  <si>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</si>
  <si>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</si>
  <si>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</si>
  <si>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</si>
  <si>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</si>
  <si>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</si>
  <si>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</si>
  <si>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</si>
  <si>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</si>
  <si>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</si>
  <si>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</si>
  <si>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</si>
  <si>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</si>
  <si>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</si>
  <si>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</si>
  <si>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</si>
  <si>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</si>
  <si>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</si>
  <si>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</si>
  <si>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</si>
  <si>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</si>
  <si>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</si>
  <si>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</si>
  <si>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</si>
  <si>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</si>
  <si>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</si>
  <si>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</si>
  <si>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</si>
  <si>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</si>
  <si>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</si>
  <si>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</si>
  <si>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</si>
  <si>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</si>
  <si>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</si>
  <si>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</si>
  <si>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</si>
  <si>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</si>
  <si>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</si>
  <si>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</si>
  <si>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</si>
  <si>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</si>
  <si>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</si>
  <si>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</si>
  <si>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</si>
  <si>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</si>
  <si>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</si>
  <si>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</si>
  <si>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</si>
  <si>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</si>
  <si>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</si>
  <si>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</si>
  <si>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</si>
  <si>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</si>
  <si>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</si>
  <si>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</si>
  <si>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</si>
  <si>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</si>
  <si>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</si>
  <si>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</si>
  <si>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</si>
  <si>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</si>
  <si>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</si>
  <si>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</si>
  <si>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</si>
  <si>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</si>
  <si>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</si>
  <si>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</si>
  <si>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</si>
  <si>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</si>
  <si>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</si>
  <si>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</si>
  <si>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</si>
  <si>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</si>
  <si>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</si>
  <si>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</si>
  <si>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</si>
  <si>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</si>
  <si>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</si>
  <si>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</si>
  <si>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</si>
  <si>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</si>
  <si>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</si>
  <si>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</si>
  <si>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</si>
  <si>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</si>
  <si>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</si>
  <si>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</si>
  <si>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</si>
  <si>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</si>
  <si>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</si>
  <si>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</si>
  <si>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</si>
  <si>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</si>
  <si>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</si>
  <si>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</si>
  <si>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</si>
  <si>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</si>
  <si>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</si>
  <si>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</si>
  <si>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</si>
  <si>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</si>
  <si>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</si>
  <si>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</si>
  <si>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</si>
  <si>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</si>
  <si>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</si>
  <si>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</si>
  <si>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</si>
  <si>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</si>
  <si>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</si>
  <si>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</si>
  <si>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</si>
  <si>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</si>
  <si>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</si>
  <si>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</si>
  <si>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</si>
  <si>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</si>
  <si>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Intitulé du BUT : GMP FI</t>
  </si>
  <si>
    <t xml:space="preserve">Code Apogée 
</t>
  </si>
  <si>
    <t xml:space="preserve">Intitulés </t>
  </si>
  <si>
    <t>Nature</t>
  </si>
  <si>
    <t>ECTS</t>
  </si>
  <si>
    <r>
      <rPr>
        <b/>
        <sz val="9"/>
        <rFont val="Verdana"/>
        <family val="2"/>
      </rPr>
      <t>Compétence 1</t>
    </r>
    <r>
      <rPr>
        <b/>
        <sz val="9"/>
        <color rgb="FF0066CC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</si>
  <si>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>Compétence 2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</si>
  <si>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3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</si>
  <si>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4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</si>
  <si>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t>Compétence 5</t>
  </si>
  <si>
    <t>Total coefficients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</si>
  <si>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</si>
  <si>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</si>
  <si>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</si>
  <si>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</si>
  <si>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</si>
  <si>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</si>
  <si>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</si>
  <si>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>Session unique situation sanitaire normale</t>
  </si>
  <si>
    <t xml:space="preserve">Nombre d'Heures </t>
  </si>
  <si>
    <t xml:space="preserve">Nombre d'Heures
estimé </t>
  </si>
  <si>
    <t>Heures/
étudiant</t>
  </si>
  <si>
    <t>RNE</t>
  </si>
  <si>
    <t>RSE</t>
  </si>
  <si>
    <t>SEMESTRE 1</t>
  </si>
  <si>
    <t>quotité (en %)</t>
  </si>
  <si>
    <t>modalité</t>
  </si>
  <si>
    <t>nature</t>
  </si>
  <si>
    <t>durée</t>
  </si>
  <si>
    <t>quotité (%)</t>
  </si>
  <si>
    <t>Ne pas remplir</t>
  </si>
  <si>
    <t>Ressource 1.01 - mécanique</t>
  </si>
  <si>
    <t>R</t>
  </si>
  <si>
    <t>cc</t>
  </si>
  <si>
    <t>écrits ou oraux</t>
  </si>
  <si>
    <t>variables</t>
  </si>
  <si>
    <t>écrit ou oral</t>
  </si>
  <si>
    <t>Ressource 1.02- Dimension des Structures</t>
  </si>
  <si>
    <t>Ressource 1.03 -Sciences des Matériaux</t>
  </si>
  <si>
    <t>Ressource 1.04 - maths appliquées et outils scientifiques</t>
  </si>
  <si>
    <t>Ressource 1.05 - Ingénierie  de construction mécanique</t>
  </si>
  <si>
    <t>Ressource 1.06 - outil pour l'ingénierie</t>
  </si>
  <si>
    <t>Ressource 1.07 - production-méthodes</t>
  </si>
  <si>
    <t>Ressource 1.08 - métrologie</t>
  </si>
  <si>
    <t>Ressource 1.09 - Organisation et pilotage industriel</t>
  </si>
  <si>
    <t>Ressource 1.10 - Ingénierie  systèmes cyberphysique</t>
  </si>
  <si>
    <t>61-27</t>
  </si>
  <si>
    <t>Ressource 1.13 - expression communication</t>
  </si>
  <si>
    <t>Ressource 1.14 - langues</t>
  </si>
  <si>
    <t>Ressource 1.15 - Projets Personnels et Professionnels</t>
  </si>
  <si>
    <t>SAE 1.01</t>
  </si>
  <si>
    <t>S</t>
  </si>
  <si>
    <t>SAE 1.02</t>
  </si>
  <si>
    <t>SAE 1.03</t>
  </si>
  <si>
    <t>SAE 1.04</t>
  </si>
  <si>
    <t>Portefolio - S1</t>
  </si>
  <si>
    <t>PFL</t>
  </si>
  <si>
    <t>Total heures :</t>
  </si>
  <si>
    <t>SEMESTRE 2</t>
  </si>
  <si>
    <t>Ressource 2.01 - mécanique</t>
  </si>
  <si>
    <t>Ressource 2.02- Dimension des Structures</t>
  </si>
  <si>
    <t>Ressource 2.03 -Sciences des Matériaux</t>
  </si>
  <si>
    <t>Ressource 2.04 - maths appliquées et outils scientifiques</t>
  </si>
  <si>
    <t>Ressource 2.05 - Ingénierie  de construction mécanique</t>
  </si>
  <si>
    <t>Ressource 2.06 - outil pour l'ingénierie</t>
  </si>
  <si>
    <t>Ressource 2.07 - production-méthodes</t>
  </si>
  <si>
    <t>Ressource 2.08 - métrologie</t>
  </si>
  <si>
    <t>Ressource 2.09 - Organisation et pilotage industriel</t>
  </si>
  <si>
    <t>Ressource 2.10 - Ingénierie  systèmes cyberphysique</t>
  </si>
  <si>
    <t>Ressource 2.13 - expression communication</t>
  </si>
  <si>
    <t>Ressource 2.14 - langues</t>
  </si>
  <si>
    <t>Ressource 2.15 - Projets Personnels et Professionnels</t>
  </si>
  <si>
    <t>SAE 2.01</t>
  </si>
  <si>
    <t>SAE 2.02</t>
  </si>
  <si>
    <t>SAE 2.03</t>
  </si>
  <si>
    <t>SAE 2.04</t>
  </si>
  <si>
    <t>SAE 2.05</t>
  </si>
  <si>
    <t>Portefolio - S2</t>
  </si>
  <si>
    <t>Total général</t>
  </si>
  <si>
    <t>Compétence 1 - Spécifier les exigences technico-économiques industrielles</t>
  </si>
  <si>
    <t>COMP</t>
  </si>
  <si>
    <t>UE 1.1</t>
  </si>
  <si>
    <t>UE 2.1</t>
  </si>
  <si>
    <t>Compétence 2 - Déterminer la solution conceptuelle</t>
  </si>
  <si>
    <t>UE 1.2</t>
  </si>
  <si>
    <t>UE 2.2</t>
  </si>
  <si>
    <t>Compétence 3 - Concrétiser la solution technique retenue</t>
  </si>
  <si>
    <t>UE 1.3</t>
  </si>
  <si>
    <t>UE 2.3</t>
  </si>
  <si>
    <t>Compétence 4 - Gérer le cycle de vie du produit et du système de production</t>
  </si>
  <si>
    <t>UE 1.4</t>
  </si>
  <si>
    <t>UE 2.4</t>
  </si>
  <si>
    <t>TOTAL ECTS des 2 semestres</t>
  </si>
  <si>
    <t>Intitulé du BUT : GMP - Parcours INNOVATION POUR L'INDUSTRIE - FI</t>
  </si>
  <si>
    <r>
      <rPr>
        <b/>
        <sz val="9"/>
        <rFont val="Verdana"/>
        <family val="2"/>
      </rPr>
      <t>Compétence 1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</si>
  <si>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 xml:space="preserve">Compétence 4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</si>
  <si>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5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</si>
  <si>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t>S'agit-il d'un Cours Commun ?</t>
  </si>
  <si>
    <t>IPI FA</t>
  </si>
  <si>
    <t>SN-RV FI</t>
  </si>
  <si>
    <t>SN-RV FA</t>
  </si>
  <si>
    <t>SEMESTRE 3</t>
  </si>
  <si>
    <t>oui</t>
  </si>
  <si>
    <t>Ressource 3.01 - mécanique</t>
  </si>
  <si>
    <t>Ressource 3.02-  Dimensionnement des Structures</t>
  </si>
  <si>
    <t>Ressource 3.03 -Sciences des Matériaux</t>
  </si>
  <si>
    <t>Ressource 3.04 - mathématiques appliquées et outils scientifiques</t>
  </si>
  <si>
    <t>Ressource 3.05 - Ingénierie  de construction mécanique</t>
  </si>
  <si>
    <t>Ressource 3.06 - outil pour l'ingénierie</t>
  </si>
  <si>
    <t>Ressource 3.07 - production-méthodes</t>
  </si>
  <si>
    <t>Ressource 3.08 - métrologie</t>
  </si>
  <si>
    <t>Ressource 3.09 - Organisation et pilotage industriel</t>
  </si>
  <si>
    <t>Ressource 3.10 - Ingénierie  systèmes cyberphysique</t>
  </si>
  <si>
    <t>Ressource 3.13 - expression communication</t>
  </si>
  <si>
    <t>Ressource 3.14 - langues</t>
  </si>
  <si>
    <t>Ressource 3.15 - Projets Personnels et Professionnels</t>
  </si>
  <si>
    <t>Ressource 3.16 - Innovation -IPI</t>
  </si>
  <si>
    <t>non</t>
  </si>
  <si>
    <t>60-61-62</t>
  </si>
  <si>
    <t>portfolio</t>
  </si>
  <si>
    <t>SAE 3.01 - Répondre, dans un cadre collaboratif, à un besoin de nature industrielle sur l'ensemble du cycle de vie</t>
  </si>
  <si>
    <t>SAE 3.02 - Améliorer techniquement</t>
  </si>
  <si>
    <t>Nombre de groupe de TD S3 : 1</t>
  </si>
  <si>
    <t>Nombre de semaines de stage S3 : 0</t>
  </si>
  <si>
    <t>SEMESTRE 4</t>
  </si>
  <si>
    <t>Ressource 4.01 - mécanique</t>
  </si>
  <si>
    <t>Ressource 4.02-  Dimensionnement  des Structures</t>
  </si>
  <si>
    <t>Ressource 4.03 -Sciences des Matériaux</t>
  </si>
  <si>
    <t>Ressource 4.04 - mathémathiques appliquées et outils scientifiques</t>
  </si>
  <si>
    <t>Ressource 4.05 - Ingénierie  de construction mécanique</t>
  </si>
  <si>
    <t>Ressource 4.06 - outil pour l'ingénierie</t>
  </si>
  <si>
    <t>Ressource 4.07 - production-méthodes</t>
  </si>
  <si>
    <t>Ressource 4.08 - métrologie</t>
  </si>
  <si>
    <t>Ressource 4.09 - Organisation et pilotage industriel</t>
  </si>
  <si>
    <t>Ressource 4.10 - Ingénierie  systèmes cyberphysique</t>
  </si>
  <si>
    <t>Ressource 4.13 - expression communication</t>
  </si>
  <si>
    <t>Ressource 4.14 - langues</t>
  </si>
  <si>
    <t>Ressource 4.15 - Projets Personnels et Professionnels</t>
  </si>
  <si>
    <t>Ressource 4.16 - Innovation -IPI</t>
  </si>
  <si>
    <t>SAE 4.01 - Répondre, dans un cadre collaboratif, à un besoin de nature industrielle sur l'ensemble du cycle de vie</t>
  </si>
  <si>
    <t>SAE 4.02 - Utiliser des concepts existants pour renouveler</t>
  </si>
  <si>
    <t>stage S4</t>
  </si>
  <si>
    <t>UE 5.1</t>
  </si>
  <si>
    <t>UE 6.1</t>
  </si>
  <si>
    <t>UE 5.2</t>
  </si>
  <si>
    <t>UE 6.2</t>
  </si>
  <si>
    <t>UE 5.3</t>
  </si>
  <si>
    <t>UE 6.3</t>
  </si>
  <si>
    <t>UE 5.4</t>
  </si>
  <si>
    <t>UE 6.4</t>
  </si>
  <si>
    <t>Compétence 5 - Proposer des solutions innovantes pour répondre à une problématique industrielle</t>
  </si>
  <si>
    <t>UE 5.5</t>
  </si>
  <si>
    <t>UE 6.5</t>
  </si>
  <si>
    <t>Nombre de groupe de TD S4 : 1</t>
  </si>
  <si>
    <t>Nombre de semaines de stage S4 : 9</t>
  </si>
  <si>
    <t>Intitulé du BUT : GMP - Parcours INNOVATION POUR L'INDUSTRIE - FA</t>
  </si>
  <si>
    <r>
      <t xml:space="preserve">Compétence 1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</si>
  <si>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2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</si>
  <si>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3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</si>
  <si>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>Compétence 4</t>
    </r>
    <r>
      <rPr>
        <b/>
        <sz val="9"/>
        <color rgb="FF0066CC"/>
        <rFont val="Verdana"/>
        <family val="2"/>
      </rPr>
      <t xml:space="preserve"> AVEC COEFFICIENT des ressources &amp; des Saé DE CETTE COMPETENCE</t>
    </r>
  </si>
  <si>
    <r>
      <t>Compétence 5 A</t>
    </r>
    <r>
      <rPr>
        <b/>
        <sz val="9"/>
        <color rgb="FF0066CC"/>
        <rFont val="Verdana"/>
        <family val="2"/>
      </rPr>
      <t>VEC COEFFICIENT des ressources &amp; des Saé DE CETTE COMPETENCE</t>
    </r>
  </si>
  <si>
    <t>IPI FI</t>
  </si>
  <si>
    <t>Ressource 3.02- Dimension des Structures</t>
  </si>
  <si>
    <t>Ressource 3.04 - maths appliquées et outils scientifiques</t>
  </si>
  <si>
    <t>SAE 3.01</t>
  </si>
  <si>
    <t>SAE 3.02</t>
  </si>
  <si>
    <t>Nombre de groupe de TP S3 : 1</t>
  </si>
  <si>
    <t>Nombre de semaines de stage S3 : alternance</t>
  </si>
  <si>
    <t>RESSOURCES</t>
  </si>
  <si>
    <t>Ressource 4.02- Dimension des Structures</t>
  </si>
  <si>
    <t>Ressource 4.04 - maths appliquées et outils scientifiques</t>
  </si>
  <si>
    <t>SAE 4.01</t>
  </si>
  <si>
    <t>SAE 4.02</t>
  </si>
  <si>
    <t xml:space="preserve">alternance S4 </t>
  </si>
  <si>
    <t>Nombre de groupe de TP S4 : 1</t>
  </si>
  <si>
    <t>Nombre de semaines de stage S4 : alternance</t>
  </si>
  <si>
    <t>Intitulé du BUT : GMP - Parcours SIMULATION NUMERIQUE &amp; REALITE VIRTUELLE- FI</t>
  </si>
  <si>
    <r>
      <t xml:space="preserve">Compétence 1 </t>
    </r>
    <r>
      <rPr>
        <b/>
        <sz val="9"/>
        <color rgb="FF0066CC"/>
        <rFont val="Verdana"/>
        <family val="2"/>
      </rPr>
      <t xml:space="preserve"> AVEC COEFFICIENT des ressources &amp; des Saé DE CETTE COMPETENCE</t>
    </r>
  </si>
  <si>
    <r>
      <t xml:space="preserve">Compétence 2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</si>
  <si>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3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</si>
  <si>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4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</si>
  <si>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5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</si>
  <si>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t>Ressource 3.02- Dimensionnement des Structures</t>
  </si>
  <si>
    <t>Ressource 3.16 - Simulation -SNRV</t>
  </si>
  <si>
    <t>SAE 3.02 - Exploiter un modèle numérique pour en découvrir les limites</t>
  </si>
  <si>
    <t>Ressource 4.02- Dimensionnement des Structures</t>
  </si>
  <si>
    <t>Ressource 4.04 - mathématiques appliquées et outils scientifiques</t>
  </si>
  <si>
    <t>Ressource 4.16 - Simulation - SNRV</t>
  </si>
  <si>
    <t>SAE 4.02 - Utiliser la réalité virtuelle et/ou augmentée pour anticiper et corriger des problèmes en situation réelle</t>
  </si>
  <si>
    <t>Intitulé du BUT : GMP - Parcours SIMULATION NUMERIQUE &amp; REALITE VIRTUELLE- FA</t>
  </si>
  <si>
    <r>
      <rPr>
        <b/>
        <sz val="9"/>
        <rFont val="Verdana"/>
        <family val="2"/>
      </rPr>
      <t xml:space="preserve"> Compétence 1 </t>
    </r>
    <r>
      <rPr>
        <b/>
        <sz val="9"/>
        <color rgb="FF0066CC"/>
        <rFont val="Verdana"/>
        <family val="2"/>
      </rPr>
      <t xml:space="preserve">AVEC COEFFICIENT des ressources &amp; des Saé DE CETTE COMPETENCE </t>
    </r>
  </si>
  <si>
    <r>
      <rPr>
        <b/>
        <sz val="9"/>
        <rFont val="Verdana"/>
        <family val="2"/>
      </rPr>
      <t xml:space="preserve"> Compétence 2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</si>
  <si>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 xml:space="preserve">Compétence 2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</si>
  <si>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>Compétence 5</t>
    </r>
    <r>
      <rPr>
        <b/>
        <sz val="9"/>
        <color rgb="FF0066CC"/>
        <rFont val="Verdana"/>
        <family val="2"/>
      </rPr>
      <t xml:space="preserve"> AVEC COEFFICIENT des ressources &amp; des Saé DE CETTE COMPETENCE</t>
    </r>
  </si>
  <si>
    <t>SEMESTRE 5</t>
  </si>
  <si>
    <t>Ressource 5.01 - mécanique</t>
  </si>
  <si>
    <t>Ressource 5.02- Dimension des Structures</t>
  </si>
  <si>
    <t>Ressource 5.03 -Sciences des Matériaux</t>
  </si>
  <si>
    <t>Ressource 5.04 - maths appliquées et outils scientifiques</t>
  </si>
  <si>
    <t>Ressource 5.05 - Ingénierie  de construction mécanique</t>
  </si>
  <si>
    <t>Ressource 5.06 - outil pour l'ingénierie</t>
  </si>
  <si>
    <t>Ressource 5.07 - production-méthodes</t>
  </si>
  <si>
    <t>Ressource 5.08 - métrologie</t>
  </si>
  <si>
    <t>Ressource 5.09 - Organisation et pilotage industriel</t>
  </si>
  <si>
    <t>Ressource 5.10 - Ingénierie  systèmes cyberphysique</t>
  </si>
  <si>
    <t>Ressource 5.13 - expression communication</t>
  </si>
  <si>
    <t>Ressource 5.14 - langues</t>
  </si>
  <si>
    <t>Ressource 5.15 - Projets Personnels et Professionnels</t>
  </si>
  <si>
    <t>Ressource 5.16 - Innovation - IPI</t>
  </si>
  <si>
    <t>60-61</t>
  </si>
  <si>
    <t>SAE 5.01</t>
  </si>
  <si>
    <t>SAE 5.02</t>
  </si>
  <si>
    <t>Nombre de groupe de TP S5 : 1</t>
  </si>
  <si>
    <t>Nombre de semaines de stage S5 : 0</t>
  </si>
  <si>
    <t>SEMESTRE 6</t>
  </si>
  <si>
    <t>Ressource 6.01 - mécanique</t>
  </si>
  <si>
    <t>Ressource 6.02- Dimension des Structures</t>
  </si>
  <si>
    <t>Ressource 6.03 -Sciences des Matériaux</t>
  </si>
  <si>
    <t>Ressource 6.04 - maths appliquées et outils scientifiques</t>
  </si>
  <si>
    <t>Ressource 6.05 - Ingénierie  de construction mécanique</t>
  </si>
  <si>
    <t>Ressource 6.06 - outil pour l'ingénierie</t>
  </si>
  <si>
    <t>Ressource 6.07 - production-méthodes</t>
  </si>
  <si>
    <t>Ressource 6.08 - métrologie</t>
  </si>
  <si>
    <t>Ressource 6.09 - Organisation et pilotage industriel</t>
  </si>
  <si>
    <t>Ressource 6.10 - Ingénierie  systèmes cyberphysique</t>
  </si>
  <si>
    <t>Ressource 6.13 - expression communication</t>
  </si>
  <si>
    <t>Ressource 6.14 - langues</t>
  </si>
  <si>
    <t>Ressource 6.15 - Projets Personnels et Professionnels</t>
  </si>
  <si>
    <t>Ressource 6.16 - Innovation - IPI</t>
  </si>
  <si>
    <t>SAE</t>
  </si>
  <si>
    <t>SAE 6.01</t>
  </si>
  <si>
    <t>SAE 6.02</t>
  </si>
  <si>
    <t>Nombre de groupe de TP S6 : 1</t>
  </si>
  <si>
    <t>Nombre de semaines de stage S6 : 14</t>
  </si>
  <si>
    <t>Nombre de groupe de TD S5 : 1</t>
  </si>
  <si>
    <t>Nombre de groupe de TD S6 : 1</t>
  </si>
  <si>
    <t>NATURE</t>
  </si>
  <si>
    <r>
      <rPr>
        <b/>
        <sz val="9"/>
        <rFont val="Verdana"/>
        <family val="2"/>
      </rPr>
      <t>Compétence 1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</si>
  <si>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2</t>
    </r>
    <r>
      <rPr>
        <b/>
        <sz val="9"/>
        <color rgb="FF0000FF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</si>
  <si>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3</t>
    </r>
    <r>
      <rPr>
        <b/>
        <sz val="9"/>
        <color rgb="FF0033CC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</si>
  <si>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 xml:space="preserve">Compétence 4 </t>
    </r>
    <r>
      <rPr>
        <b/>
        <sz val="9"/>
        <color rgb="FF0033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</si>
  <si>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 xml:space="preserve">Compétence 5 </t>
    </r>
    <r>
      <rPr>
        <b/>
        <sz val="9"/>
        <color rgb="FF0033CC"/>
        <rFont val="Verdana"/>
        <family val="2"/>
      </rPr>
      <t>AVEC COEFFICIENT des ressources &amp; des Saé DE CETTE COMPETENCE</t>
    </r>
  </si>
  <si>
    <t>Ressource 5.16 - Simulation - SNRV</t>
  </si>
  <si>
    <t>Ressource 6.16 - Simulation - SNRV</t>
  </si>
  <si>
    <t>Compétence 5 - Virtualiser un produit mécanique ou un process du concept au jumeau numérique selon les besoins de l’usine du futur</t>
  </si>
  <si>
    <t>A compléterNombre de semaines de stage S6 : 14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</si>
  <si>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</si>
  <si>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</si>
  <si>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</si>
  <si>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</si>
  <si>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</si>
  <si>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</si>
  <si>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</si>
  <si>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</si>
  <si>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</si>
  <si>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</si>
  <si>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</si>
  <si>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</si>
  <si>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</si>
  <si>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</si>
  <si>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</si>
  <si>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</si>
  <si>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</si>
  <si>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</si>
  <si>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</si>
  <si>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</si>
  <si>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</si>
  <si>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</si>
  <si>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</si>
  <si>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</si>
  <si>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</si>
  <si>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</si>
  <si>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</si>
  <si>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</si>
  <si>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</si>
  <si>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</si>
  <si>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</si>
  <si>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</si>
  <si>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</si>
  <si>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</si>
  <si>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</si>
  <si>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</si>
  <si>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</si>
  <si>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</si>
  <si>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</si>
  <si>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</si>
  <si>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</si>
  <si>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</si>
  <si>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</si>
  <si>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</si>
  <si>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</si>
  <si>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</si>
  <si>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</si>
  <si>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</si>
  <si>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</si>
  <si>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</si>
  <si>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</si>
  <si>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</si>
  <si>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</si>
  <si>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</si>
  <si>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</si>
  <si>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</si>
  <si>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</si>
  <si>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</si>
  <si>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</si>
  <si>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</si>
  <si>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</si>
  <si>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</si>
  <si>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</si>
  <si>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</si>
  <si>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</si>
  <si>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</si>
  <si>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</si>
  <si>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</si>
  <si>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</si>
  <si>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</si>
  <si>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</si>
  <si>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</si>
  <si>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</si>
  <si>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</si>
  <si>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</si>
  <si>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</si>
  <si>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</si>
  <si>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</si>
  <si>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</si>
  <si>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</si>
  <si>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</si>
  <si>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</si>
  <si>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</si>
  <si>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</si>
  <si>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</si>
  <si>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</si>
  <si>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</si>
  <si>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Stage</t>
  </si>
  <si>
    <t>Unité d'enseignement</t>
  </si>
  <si>
    <t>UEL</t>
  </si>
  <si>
    <t>Ressource 3.16 - IPI pyro</t>
  </si>
  <si>
    <t>Ressource 4.16 - IPI pyro</t>
  </si>
  <si>
    <t>Ressource 6.16 - IPI pyro</t>
  </si>
  <si>
    <t>Ressource 5.16 - IPI pyro</t>
  </si>
  <si>
    <t>Nombre de groupe de TD S3 : 0,5</t>
  </si>
  <si>
    <t>Nombre de groupe de TD S4 : 0,5</t>
  </si>
  <si>
    <t>Nombre de groupe de TD S2 : 2</t>
  </si>
  <si>
    <t>Nombre de groupe de TP S2 : 4</t>
  </si>
  <si>
    <t>Nombre de groupe de TP S1 : 4</t>
  </si>
  <si>
    <t>Nombre de groupe de TD S1 : 2</t>
  </si>
  <si>
    <t>Nombre de groupe de TD S5 : 0,5</t>
  </si>
  <si>
    <t>Nombre de groupe de TD S6 : 0,5</t>
  </si>
  <si>
    <t>Année universitaire : 2024-2025</t>
  </si>
  <si>
    <t>UE 3.1</t>
  </si>
  <si>
    <t>UE 4.1</t>
  </si>
  <si>
    <t>UE 3.2</t>
  </si>
  <si>
    <t>UE 4.2</t>
  </si>
  <si>
    <t>UE 3.3</t>
  </si>
  <si>
    <t>UE 4.3</t>
  </si>
  <si>
    <t>UE 3.4</t>
  </si>
  <si>
    <t>UE 4.4</t>
  </si>
  <si>
    <t>UE 3.5</t>
  </si>
  <si>
    <t>UE 4.5</t>
  </si>
  <si>
    <t>Nombre de semaines de stage S1 : 0</t>
  </si>
  <si>
    <t>Nombre de semaines de stage S2 : 0</t>
  </si>
  <si>
    <t>Nombre de semaines de stage S6 : alternance</t>
  </si>
  <si>
    <t>Nombre de semaines de stage S5 : alternance</t>
  </si>
  <si>
    <t>A compléterNombre de semaines de stage S6 : alternance</t>
  </si>
  <si>
    <t xml:space="preserve">Conseil de gestion : </t>
  </si>
  <si>
    <t>CFVU :</t>
  </si>
  <si>
    <t xml:space="preserve">CFVU : </t>
  </si>
  <si>
    <t xml:space="preserve">Intitulé de la mention </t>
  </si>
  <si>
    <t>BUT Génie Mécanique &amp; Productique</t>
  </si>
  <si>
    <t>Parcours Innovation pour l'Industrie / Simulation Numérique &amp; Réalité Virtuelle</t>
  </si>
  <si>
    <t>Date de l'examen et avis du conseil de l'IUT</t>
  </si>
  <si>
    <t xml:space="preserve">Dates de l'examen et avis de la CFVU </t>
  </si>
  <si>
    <t xml:space="preserve">Responsable du parcours </t>
  </si>
  <si>
    <t>Monsieur Dominique COURILLEAU</t>
  </si>
  <si>
    <t xml:space="preserve">Statut </t>
  </si>
  <si>
    <t>PRAG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</si>
  <si>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</si>
  <si>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</si>
  <si>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</si>
  <si>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</si>
  <si>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</si>
  <si>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Stage S4</t>
  </si>
  <si>
    <t>stage S6</t>
  </si>
  <si>
    <t>alternance 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</si>
</sst>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 &quot;h&quot;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b/>
      <sz val="11"/>
      <name val="Arial"/>
      <family val="2"/>
    </font>
    <font>
      <i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b/>
      <strike/>
      <sz val="10"/>
      <name val="Verdan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82F12F"/>
      <name val="Verdana"/>
      <family val="2"/>
    </font>
    <font>
      <b/>
      <sz val="9"/>
      <name val="Verdana"/>
      <family val="2"/>
    </font>
    <font>
      <b/>
      <i/>
      <sz val="11"/>
      <color theme="4" tint="-0.249977111117893"/>
      <name val="Calibri"/>
      <family val="2"/>
      <scheme val="minor"/>
    </font>
    <font>
      <b/>
      <sz val="9"/>
      <color rgb="FF0000FF"/>
      <name val="Verdana"/>
      <family val="2"/>
    </font>
    <font>
      <b/>
      <sz val="9"/>
      <color rgb="FF0033CC"/>
      <name val="Verdana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0033CC"/>
      <name val="Verdana"/>
      <family val="2"/>
    </font>
    <font>
      <b/>
      <sz val="9"/>
      <color rgb="FF0066CC"/>
      <name val="Verdana"/>
      <family val="2"/>
    </font>
    <font>
      <sz val="10"/>
      <color rgb="FF0066CC"/>
      <name val="Arial"/>
      <family val="2"/>
    </font>
    <font>
      <b/>
      <sz val="10"/>
      <color rgb="FF0066CC"/>
      <name val="Arial"/>
      <family val="2"/>
    </font>
    <font>
      <b/>
      <sz val="10"/>
      <color theme="4"/>
      <name val="Arial"/>
      <family val="2"/>
    </font>
    <font>
      <b/>
      <sz val="10"/>
      <color theme="4"/>
      <name val="Verdana"/>
      <family val="2"/>
    </font>
    <font>
      <b/>
      <sz val="10"/>
      <color rgb="FF0066CC"/>
      <name val="Verdana"/>
      <family val="2"/>
    </font>
    <font>
      <b/>
      <sz val="8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lightGray">
        <fgColor auto="1"/>
        <bgColor theme="0"/>
      </patternFill>
    </fill>
    <fill>
      <patternFill patternType="lightGray">
        <fgColor auto="1"/>
      </patternFill>
    </fill>
    <fill>
      <patternFill patternType="lightGray"/>
    </fill>
    <fill>
      <patternFill patternType="solid">
        <fgColor theme="9" tint="0.79995117038483843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rgb="FFFEDEF8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3" applyNumberFormat="0" applyAlignment="0" applyProtection="0"/>
    <xf numFmtId="0" fontId="15" fillId="0" borderId="4" applyNumberFormat="0" applyFill="0" applyAlignment="0" applyProtection="0"/>
    <xf numFmtId="0" fontId="11" fillId="28" borderId="5" applyNumberFormat="0" applyFont="0" applyAlignment="0" applyProtection="0"/>
    <xf numFmtId="0" fontId="16" fillId="29" borderId="3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3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" fillId="0" borderId="0"/>
  </cellStyleXfs>
  <cellXfs count="2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32"/>
    <xf numFmtId="0" fontId="10" fillId="0" borderId="0" xfId="33" applyFont="1"/>
    <xf numFmtId="0" fontId="30" fillId="0" borderId="0" xfId="0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4" fillId="3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42" borderId="0" xfId="0" applyFont="1" applyFill="1"/>
    <xf numFmtId="49" fontId="38" fillId="0" borderId="0" xfId="0" applyNumberFormat="1" applyFont="1" applyAlignment="1">
      <alignment horizontal="center" wrapText="1"/>
    </xf>
    <xf numFmtId="0" fontId="5" fillId="43" borderId="2" xfId="0" applyFont="1" applyFill="1" applyBorder="1" applyAlignment="1">
      <alignment vertical="center"/>
    </xf>
    <xf numFmtId="0" fontId="5" fillId="43" borderId="2" xfId="0" applyFont="1" applyFill="1" applyBorder="1" applyAlignment="1">
      <alignment horizontal="left" vertical="center"/>
    </xf>
    <xf numFmtId="0" fontId="30" fillId="43" borderId="0" xfId="0" applyFont="1" applyFill="1" applyAlignment="1">
      <alignment horizontal="left" vertical="center"/>
    </xf>
    <xf numFmtId="0" fontId="4" fillId="43" borderId="0" xfId="0" applyFont="1" applyFill="1" applyAlignment="1">
      <alignment vertical="center"/>
    </xf>
    <xf numFmtId="0" fontId="4" fillId="43" borderId="0" xfId="0" applyFont="1" applyFill="1" applyAlignment="1">
      <alignment horizontal="left" vertical="center"/>
    </xf>
    <xf numFmtId="0" fontId="5" fillId="4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4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" fillId="0" borderId="0" xfId="33" applyNumberFormat="1" applyFont="1"/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5" fillId="4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7" fillId="43" borderId="0" xfId="0" applyFont="1" applyFill="1" applyAlignment="1">
      <alignment horizontal="center" vertical="center"/>
    </xf>
    <xf numFmtId="0" fontId="5" fillId="4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46" borderId="1" xfId="0" applyFill="1" applyBorder="1" applyAlignment="1">
      <alignment horizontal="left" vertical="center" indent="2"/>
    </xf>
    <xf numFmtId="0" fontId="39" fillId="42" borderId="1" xfId="0" applyFont="1" applyFill="1" applyBorder="1" applyAlignment="1">
      <alignment horizontal="left" vertical="center" indent="2"/>
    </xf>
    <xf numFmtId="0" fontId="40" fillId="46" borderId="1" xfId="0" applyFont="1" applyFill="1" applyBorder="1" applyAlignment="1">
      <alignment horizontal="left" vertical="center" indent="2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40" borderId="16" xfId="0" applyFont="1" applyFill="1" applyBorder="1" applyAlignment="1">
      <alignment horizontal="center" vertical="center"/>
    </xf>
    <xf numFmtId="0" fontId="4" fillId="42" borderId="0" xfId="0" applyFont="1" applyFill="1" applyAlignment="1">
      <alignment vertical="center"/>
    </xf>
    <xf numFmtId="0" fontId="5" fillId="42" borderId="1" xfId="0" applyFont="1" applyFill="1" applyBorder="1" applyAlignment="1">
      <alignment horizontal="left" vertical="center"/>
    </xf>
    <xf numFmtId="0" fontId="5" fillId="42" borderId="15" xfId="0" applyFont="1" applyFill="1" applyBorder="1" applyAlignment="1">
      <alignment horizontal="center" vertical="center"/>
    </xf>
    <xf numFmtId="0" fontId="5" fillId="42" borderId="16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165" fontId="27" fillId="44" borderId="1" xfId="0" applyNumberFormat="1" applyFont="1" applyFill="1" applyBorder="1" applyAlignment="1">
      <alignment horizontal="center"/>
    </xf>
    <xf numFmtId="0" fontId="0" fillId="47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3" fillId="46" borderId="1" xfId="0" applyFont="1" applyFill="1" applyBorder="1" applyAlignment="1">
      <alignment horizontal="left" vertical="center" indent="2"/>
    </xf>
    <xf numFmtId="0" fontId="39" fillId="48" borderId="1" xfId="0" applyFont="1" applyFill="1" applyBorder="1" applyAlignment="1">
      <alignment horizontal="left" vertical="center" indent="2"/>
    </xf>
    <xf numFmtId="165" fontId="41" fillId="48" borderId="1" xfId="0" applyNumberFormat="1" applyFont="1" applyFill="1" applyBorder="1" applyAlignment="1">
      <alignment horizontal="center"/>
    </xf>
    <xf numFmtId="0" fontId="49" fillId="49" borderId="1" xfId="0" applyFont="1" applyFill="1" applyBorder="1" applyAlignment="1">
      <alignment vertical="top" wrapText="1"/>
    </xf>
    <xf numFmtId="0" fontId="49" fillId="50" borderId="1" xfId="0" applyFont="1" applyFill="1" applyBorder="1" applyAlignment="1">
      <alignment vertical="top" wrapText="1"/>
    </xf>
    <xf numFmtId="0" fontId="49" fillId="40" borderId="1" xfId="0" applyFont="1" applyFill="1" applyBorder="1" applyAlignment="1">
      <alignment vertical="top" wrapText="1"/>
    </xf>
    <xf numFmtId="0" fontId="50" fillId="49" borderId="1" xfId="0" applyFont="1" applyFill="1" applyBorder="1" applyAlignment="1">
      <alignment vertical="top" wrapText="1"/>
    </xf>
    <xf numFmtId="1" fontId="43" fillId="51" borderId="20" xfId="0" applyNumberFormat="1" applyFont="1" applyFill="1" applyBorder="1" applyAlignment="1">
      <alignment horizontal="center" wrapText="1"/>
    </xf>
    <xf numFmtId="0" fontId="48" fillId="49" borderId="1" xfId="0" applyFont="1" applyFill="1" applyBorder="1" applyAlignment="1">
      <alignment horizontal="center" vertical="center"/>
    </xf>
    <xf numFmtId="0" fontId="48" fillId="50" borderId="1" xfId="0" applyFont="1" applyFill="1" applyBorder="1" applyAlignment="1">
      <alignment horizontal="center" vertical="center"/>
    </xf>
    <xf numFmtId="0" fontId="3" fillId="46" borderId="1" xfId="0" applyFont="1" applyFill="1" applyBorder="1" applyAlignment="1">
      <alignment horizontal="center" vertical="center"/>
    </xf>
    <xf numFmtId="0" fontId="44" fillId="52" borderId="12" xfId="0" applyFont="1" applyFill="1" applyBorder="1" applyAlignment="1">
      <alignment horizontal="center" vertical="center" wrapText="1"/>
    </xf>
    <xf numFmtId="0" fontId="44" fillId="5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2"/>
    </xf>
    <xf numFmtId="0" fontId="0" fillId="53" borderId="1" xfId="0" applyFill="1" applyBorder="1" applyAlignment="1">
      <alignment horizontal="left" vertical="center" indent="2"/>
    </xf>
    <xf numFmtId="0" fontId="0" fillId="43" borderId="1" xfId="0" applyFill="1" applyBorder="1" applyAlignment="1">
      <alignment horizontal="left" vertical="center" indent="2"/>
    </xf>
    <xf numFmtId="0" fontId="4" fillId="43" borderId="1" xfId="0" applyFont="1" applyFill="1" applyBorder="1" applyAlignment="1">
      <alignment vertical="center"/>
    </xf>
    <xf numFmtId="0" fontId="3" fillId="42" borderId="1" xfId="0" applyFont="1" applyFill="1" applyBorder="1" applyAlignment="1">
      <alignment horizontal="left" vertical="center" indent="2"/>
    </xf>
    <xf numFmtId="165" fontId="0" fillId="43" borderId="1" xfId="0" applyNumberFormat="1" applyFill="1" applyBorder="1" applyAlignment="1">
      <alignment horizontal="center"/>
    </xf>
    <xf numFmtId="0" fontId="53" fillId="46" borderId="1" xfId="0" applyFont="1" applyFill="1" applyBorder="1" applyAlignment="1">
      <alignment horizontal="left" vertical="center" indent="2"/>
    </xf>
    <xf numFmtId="0" fontId="10" fillId="46" borderId="1" xfId="0" applyFont="1" applyFill="1" applyBorder="1" applyAlignment="1">
      <alignment horizontal="left" vertical="center" indent="2"/>
    </xf>
    <xf numFmtId="165" fontId="3" fillId="48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42" borderId="1" xfId="0" applyNumberFormat="1" applyFont="1" applyFill="1" applyBorder="1" applyAlignment="1">
      <alignment horizontal="center"/>
    </xf>
    <xf numFmtId="164" fontId="4" fillId="42" borderId="1" xfId="0" applyNumberFormat="1" applyFont="1" applyFill="1" applyBorder="1" applyAlignment="1">
      <alignment vertical="center"/>
    </xf>
    <xf numFmtId="1" fontId="4" fillId="42" borderId="1" xfId="0" applyNumberFormat="1" applyFont="1" applyFill="1" applyBorder="1" applyAlignment="1">
      <alignment horizontal="center" vertical="center" wrapText="1"/>
    </xf>
    <xf numFmtId="2" fontId="54" fillId="0" borderId="1" xfId="0" applyNumberFormat="1" applyFont="1" applyBorder="1" applyAlignment="1">
      <alignment horizontal="center" vertical="center"/>
    </xf>
    <xf numFmtId="165" fontId="27" fillId="4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40" borderId="15" xfId="0" applyFont="1" applyFill="1" applyBorder="1" applyAlignment="1">
      <alignment horizontal="left" vertical="center"/>
    </xf>
    <xf numFmtId="0" fontId="10" fillId="46" borderId="1" xfId="0" applyFont="1" applyFill="1" applyBorder="1" applyAlignment="1">
      <alignment horizontal="center" vertical="center"/>
    </xf>
    <xf numFmtId="0" fontId="4" fillId="55" borderId="15" xfId="0" applyFont="1" applyFill="1" applyBorder="1" applyAlignment="1">
      <alignment horizontal="left" vertical="center"/>
    </xf>
    <xf numFmtId="0" fontId="4" fillId="55" borderId="1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60" fillId="46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 indent="2"/>
    </xf>
    <xf numFmtId="0" fontId="0" fillId="57" borderId="1" xfId="0" applyFill="1" applyBorder="1" applyAlignment="1">
      <alignment horizontal="left" vertical="center" indent="2"/>
    </xf>
    <xf numFmtId="0" fontId="3" fillId="57" borderId="1" xfId="0" applyFont="1" applyFill="1" applyBorder="1" applyAlignment="1">
      <alignment horizontal="left" vertical="center" indent="2"/>
    </xf>
    <xf numFmtId="0" fontId="0" fillId="58" borderId="1" xfId="0" applyFill="1" applyBorder="1" applyAlignment="1">
      <alignment horizontal="left" vertical="center" indent="2"/>
    </xf>
    <xf numFmtId="0" fontId="3" fillId="58" borderId="1" xfId="0" applyFont="1" applyFill="1" applyBorder="1" applyAlignment="1">
      <alignment horizontal="left" vertical="center" indent="2"/>
    </xf>
    <xf numFmtId="0" fontId="6" fillId="0" borderId="0" xfId="0" applyFont="1" applyAlignment="1">
      <alignment horizontal="center" vertical="center" textRotation="90"/>
    </xf>
    <xf numFmtId="0" fontId="7" fillId="0" borderId="1" xfId="0" applyFont="1" applyBorder="1" applyAlignment="1">
      <alignment horizontal="left" vertical="center"/>
    </xf>
    <xf numFmtId="0" fontId="7" fillId="48" borderId="1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0" fillId="59" borderId="1" xfId="0" applyFill="1" applyBorder="1" applyAlignment="1">
      <alignment horizontal="left" vertical="center" indent="2"/>
    </xf>
    <xf numFmtId="0" fontId="0" fillId="60" borderId="1" xfId="0" applyFill="1" applyBorder="1" applyAlignment="1">
      <alignment horizontal="left" vertical="center" indent="2"/>
    </xf>
    <xf numFmtId="0" fontId="53" fillId="59" borderId="1" xfId="0" applyFont="1" applyFill="1" applyBorder="1" applyAlignment="1">
      <alignment horizontal="left" vertical="center" indent="2"/>
    </xf>
    <xf numFmtId="0" fontId="39" fillId="60" borderId="1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/>
    </xf>
    <xf numFmtId="0" fontId="66" fillId="0" borderId="15" xfId="0" applyFont="1" applyBorder="1" applyAlignment="1">
      <alignment horizontal="left" vertical="center"/>
    </xf>
    <xf numFmtId="0" fontId="3" fillId="46" borderId="1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40" borderId="17" xfId="0" applyFont="1" applyFill="1" applyBorder="1" applyAlignment="1">
      <alignment vertical="center"/>
    </xf>
    <xf numFmtId="0" fontId="67" fillId="0" borderId="15" xfId="0" applyFont="1" applyBorder="1" applyAlignment="1">
      <alignment horizontal="left" vertical="center"/>
    </xf>
    <xf numFmtId="0" fontId="55" fillId="46" borderId="1" xfId="0" applyFont="1" applyFill="1" applyBorder="1" applyAlignment="1">
      <alignment horizontal="left" vertical="center"/>
    </xf>
    <xf numFmtId="0" fontId="4" fillId="55" borderId="1" xfId="0" applyFont="1" applyFill="1" applyBorder="1" applyAlignment="1">
      <alignment horizontal="center" vertical="center"/>
    </xf>
    <xf numFmtId="0" fontId="64" fillId="46" borderId="1" xfId="0" applyFont="1" applyFill="1" applyBorder="1" applyAlignment="1">
      <alignment horizontal="left" vertical="center" indent="2"/>
    </xf>
    <xf numFmtId="0" fontId="3" fillId="40" borderId="1" xfId="1080" applyFill="1" applyBorder="1" applyAlignment="1">
      <alignment horizontal="center" wrapText="1"/>
    </xf>
    <xf numFmtId="165" fontId="27" fillId="0" borderId="1" xfId="0" applyNumberFormat="1" applyFont="1" applyBorder="1" applyAlignment="1">
      <alignment horizontal="center"/>
    </xf>
    <xf numFmtId="0" fontId="4" fillId="54" borderId="1" xfId="0" applyFont="1" applyFill="1" applyBorder="1" applyAlignment="1">
      <alignment horizontal="left" vertical="center" wrapText="1"/>
    </xf>
    <xf numFmtId="0" fontId="5" fillId="54" borderId="1" xfId="0" applyFont="1" applyFill="1" applyBorder="1" applyAlignment="1">
      <alignment horizontal="left" vertical="center"/>
    </xf>
    <xf numFmtId="0" fontId="4" fillId="55" borderId="1" xfId="0" applyFont="1" applyFill="1" applyBorder="1" applyAlignment="1">
      <alignment horizontal="left" vertical="center"/>
    </xf>
    <xf numFmtId="165" fontId="27" fillId="0" borderId="1" xfId="0" applyNumberFormat="1" applyFont="1" applyBorder="1" applyAlignment="1">
      <alignment horizontal="center" vertical="center"/>
    </xf>
    <xf numFmtId="0" fontId="4" fillId="5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56" borderId="1" xfId="0" applyFont="1" applyFill="1" applyBorder="1" applyAlignment="1">
      <alignment horizontal="left" vertical="center"/>
    </xf>
    <xf numFmtId="0" fontId="5" fillId="56" borderId="1" xfId="0" applyFont="1" applyFill="1" applyBorder="1" applyAlignment="1">
      <alignment horizontal="left" vertical="center"/>
    </xf>
    <xf numFmtId="0" fontId="5" fillId="56" borderId="1" xfId="0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 indent="2"/>
    </xf>
    <xf numFmtId="0" fontId="65" fillId="46" borderId="1" xfId="0" applyFont="1" applyFill="1" applyBorder="1" applyAlignment="1">
      <alignment horizontal="left" vertical="center" indent="2"/>
    </xf>
    <xf numFmtId="0" fontId="4" fillId="62" borderId="1" xfId="0" applyFont="1" applyFill="1" applyBorder="1" applyAlignment="1">
      <alignment horizontal="center" vertical="center"/>
    </xf>
    <xf numFmtId="0" fontId="5" fillId="40" borderId="1" xfId="0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 indent="2"/>
    </xf>
    <xf numFmtId="0" fontId="67" fillId="0" borderId="1" xfId="0" applyFont="1" applyBorder="1" applyAlignment="1">
      <alignment horizontal="left" vertical="center"/>
    </xf>
    <xf numFmtId="0" fontId="4" fillId="40" borderId="1" xfId="0" applyFont="1" applyFill="1" applyBorder="1" applyAlignment="1">
      <alignment vertical="center"/>
    </xf>
    <xf numFmtId="165" fontId="27" fillId="4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top" wrapText="1"/>
    </xf>
    <xf numFmtId="0" fontId="56" fillId="42" borderId="1" xfId="0" applyFont="1" applyFill="1" applyBorder="1" applyAlignment="1">
      <alignment horizontal="left" vertical="center" indent="2"/>
    </xf>
    <xf numFmtId="0" fontId="10" fillId="53" borderId="1" xfId="0" applyFont="1" applyFill="1" applyBorder="1" applyAlignment="1">
      <alignment horizontal="left" vertical="center" indent="2"/>
    </xf>
    <xf numFmtId="0" fontId="4" fillId="63" borderId="1" xfId="0" applyFont="1" applyFill="1" applyBorder="1" applyAlignment="1">
      <alignment horizontal="center" vertical="center"/>
    </xf>
    <xf numFmtId="0" fontId="60" fillId="43" borderId="1" xfId="0" applyFont="1" applyFill="1" applyBorder="1" applyAlignment="1">
      <alignment horizontal="center" vertical="center"/>
    </xf>
    <xf numFmtId="0" fontId="3" fillId="53" borderId="1" xfId="0" applyFont="1" applyFill="1" applyBorder="1" applyAlignment="1">
      <alignment horizontal="left" vertical="center" indent="2"/>
    </xf>
    <xf numFmtId="164" fontId="4" fillId="43" borderId="1" xfId="0" applyNumberFormat="1" applyFont="1" applyFill="1" applyBorder="1" applyAlignment="1">
      <alignment vertical="center"/>
    </xf>
    <xf numFmtId="0" fontId="60" fillId="53" borderId="1" xfId="0" applyFont="1" applyFill="1" applyBorder="1" applyAlignment="1">
      <alignment horizontal="center" vertical="center"/>
    </xf>
    <xf numFmtId="0" fontId="4" fillId="43" borderId="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left" vertical="center" indent="2"/>
    </xf>
    <xf numFmtId="0" fontId="28" fillId="0" borderId="21" xfId="0" applyFont="1" applyBorder="1" applyAlignment="1">
      <alignment vertical="center"/>
    </xf>
    <xf numFmtId="0" fontId="29" fillId="35" borderId="21" xfId="0" applyFont="1" applyFill="1" applyBorder="1" applyAlignment="1">
      <alignment horizontal="center" vertical="center"/>
    </xf>
    <xf numFmtId="0" fontId="29" fillId="36" borderId="21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2" fontId="31" fillId="0" borderId="21" xfId="0" applyNumberFormat="1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48" fillId="49" borderId="21" xfId="0" applyFont="1" applyFill="1" applyBorder="1" applyAlignment="1">
      <alignment horizontal="center" vertical="center"/>
    </xf>
    <xf numFmtId="0" fontId="48" fillId="50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4" fillId="41" borderId="21" xfId="0" applyFont="1" applyFill="1" applyBorder="1" applyAlignment="1">
      <alignment horizontal="center" vertical="center"/>
    </xf>
    <xf numFmtId="0" fontId="44" fillId="52" borderId="28" xfId="0" applyFont="1" applyFill="1" applyBorder="1" applyAlignment="1">
      <alignment horizontal="center" vertical="center" wrapText="1"/>
    </xf>
    <xf numFmtId="0" fontId="44" fillId="52" borderId="32" xfId="0" applyFont="1" applyFill="1" applyBorder="1" applyAlignment="1">
      <alignment horizontal="center" vertical="center" wrapText="1"/>
    </xf>
    <xf numFmtId="0" fontId="4" fillId="40" borderId="32" xfId="0" applyFont="1" applyFill="1" applyBorder="1" applyAlignment="1">
      <alignment vertical="center"/>
    </xf>
    <xf numFmtId="0" fontId="44" fillId="52" borderId="36" xfId="0" applyFont="1" applyFill="1" applyBorder="1" applyAlignment="1">
      <alignment horizontal="center" vertical="center" wrapText="1"/>
    </xf>
    <xf numFmtId="0" fontId="44" fillId="52" borderId="40" xfId="0" applyFont="1" applyFill="1" applyBorder="1" applyAlignment="1">
      <alignment horizontal="center" vertical="center" wrapText="1"/>
    </xf>
    <xf numFmtId="0" fontId="60" fillId="58" borderId="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9" fillId="38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43" borderId="2" xfId="0" applyFont="1" applyFill="1" applyBorder="1" applyAlignment="1">
      <alignment horizontal="left" vertical="center" wrapText="1"/>
    </xf>
    <xf numFmtId="0" fontId="26" fillId="0" borderId="21" xfId="1080" applyFont="1" applyBorder="1" applyAlignment="1">
      <alignment vertical="center"/>
    </xf>
    <xf numFmtId="0" fontId="3" fillId="0" borderId="0" xfId="1080"/>
    <xf numFmtId="0" fontId="26" fillId="0" borderId="21" xfId="1080" applyFont="1" applyBorder="1" applyAlignment="1">
      <alignment wrapText="1"/>
    </xf>
    <xf numFmtId="15" fontId="3" fillId="64" borderId="21" xfId="1080" applyNumberFormat="1" applyFill="1" applyBorder="1"/>
    <xf numFmtId="0" fontId="26" fillId="0" borderId="0" xfId="1080" applyFont="1"/>
    <xf numFmtId="0" fontId="26" fillId="0" borderId="21" xfId="1080" applyFont="1" applyBorder="1"/>
    <xf numFmtId="0" fontId="3" fillId="64" borderId="21" xfId="1080" applyFill="1" applyBorder="1"/>
    <xf numFmtId="0" fontId="3" fillId="42" borderId="0" xfId="1080" applyFill="1"/>
    <xf numFmtId="0" fontId="70" fillId="0" borderId="0" xfId="1080" applyFont="1" applyAlignment="1">
      <alignment horizontal="justify" vertical="center"/>
    </xf>
    <xf numFmtId="0" fontId="70" fillId="0" borderId="0" xfId="1080" applyFont="1" applyAlignment="1">
      <alignment horizontal="justify" vertical="center" wrapText="1"/>
    </xf>
    <xf numFmtId="0" fontId="77" fillId="0" borderId="0" xfId="1080" applyFont="1" applyAlignment="1">
      <alignment horizontal="justify" vertical="center" wrapText="1"/>
    </xf>
    <xf numFmtId="0" fontId="75" fillId="0" borderId="0" xfId="1080" applyFont="1" applyAlignment="1">
      <alignment horizontal="justify" vertical="center"/>
    </xf>
    <xf numFmtId="0" fontId="10" fillId="46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center" vertical="center"/>
    </xf>
    <xf numFmtId="0" fontId="4" fillId="55" borderId="21" xfId="0" applyFont="1" applyFill="1" applyBorder="1" applyAlignment="1">
      <alignment horizontal="center" vertical="center"/>
    </xf>
    <xf numFmtId="0" fontId="0" fillId="58" borderId="21" xfId="0" applyFill="1" applyBorder="1" applyAlignment="1">
      <alignment horizontal="center" vertical="center"/>
    </xf>
    <xf numFmtId="0" fontId="60" fillId="0" borderId="21" xfId="0" applyFont="1" applyBorder="1" applyAlignment="1">
      <alignment horizontal="center" vertical="center"/>
    </xf>
    <xf numFmtId="0" fontId="65" fillId="46" borderId="21" xfId="0" applyFont="1" applyFill="1" applyBorder="1" applyAlignment="1">
      <alignment horizontal="center" vertical="center"/>
    </xf>
    <xf numFmtId="0" fontId="10" fillId="53" borderId="21" xfId="0" applyFont="1" applyFill="1" applyBorder="1" applyAlignment="1">
      <alignment horizontal="center" vertical="center"/>
    </xf>
    <xf numFmtId="0" fontId="8" fillId="43" borderId="0" xfId="0" applyFont="1" applyFill="1" applyAlignment="1">
      <alignment horizontal="center" vertical="center"/>
    </xf>
    <xf numFmtId="0" fontId="37" fillId="43" borderId="0" xfId="0" applyFont="1" applyFill="1" applyAlignment="1">
      <alignment horizontal="center" vertical="center"/>
    </xf>
    <xf numFmtId="0" fontId="43" fillId="37" borderId="14" xfId="1079" applyFont="1" applyFill="1" applyBorder="1" applyAlignment="1">
      <alignment horizontal="center" vertical="center" wrapText="1"/>
    </xf>
    <xf numFmtId="0" fontId="43" fillId="37" borderId="25" xfId="1079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44" fillId="61" borderId="13" xfId="0" applyFont="1" applyFill="1" applyBorder="1" applyAlignment="1">
      <alignment horizontal="center" vertical="center" wrapText="1"/>
    </xf>
    <xf numFmtId="0" fontId="44" fillId="61" borderId="24" xfId="0" applyFont="1" applyFill="1" applyBorder="1" applyAlignment="1">
      <alignment horizontal="center" vertical="center" wrapText="1"/>
    </xf>
    <xf numFmtId="0" fontId="47" fillId="37" borderId="19" xfId="0" applyFont="1" applyFill="1" applyBorder="1" applyAlignment="1">
      <alignment horizontal="center" vertical="center"/>
    </xf>
    <xf numFmtId="0" fontId="47" fillId="37" borderId="22" xfId="0" applyFont="1" applyFill="1" applyBorder="1" applyAlignment="1">
      <alignment horizontal="center" vertical="center"/>
    </xf>
    <xf numFmtId="0" fontId="47" fillId="37" borderId="23" xfId="0" applyFont="1" applyFill="1" applyBorder="1" applyAlignment="1">
      <alignment horizontal="center" vertical="center"/>
    </xf>
    <xf numFmtId="0" fontId="48" fillId="49" borderId="21" xfId="0" applyFont="1" applyFill="1" applyBorder="1" applyAlignment="1">
      <alignment horizontal="center" vertical="center"/>
    </xf>
    <xf numFmtId="0" fontId="48" fillId="50" borderId="21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5" fillId="40" borderId="15" xfId="0" applyFont="1" applyFill="1" applyBorder="1" applyAlignment="1">
      <alignment horizontal="center" vertical="center"/>
    </xf>
    <xf numFmtId="0" fontId="5" fillId="40" borderId="16" xfId="0" applyFont="1" applyFill="1" applyBorder="1" applyAlignment="1">
      <alignment horizontal="center" vertical="center"/>
    </xf>
    <xf numFmtId="1" fontId="4" fillId="40" borderId="1" xfId="0" applyNumberFormat="1" applyFont="1" applyFill="1" applyBorder="1" applyAlignment="1">
      <alignment horizontal="left" vertical="center" wrapText="1"/>
    </xf>
    <xf numFmtId="1" fontId="4" fillId="40" borderId="15" xfId="0" applyNumberFormat="1" applyFont="1" applyFill="1" applyBorder="1" applyAlignment="1">
      <alignment horizontal="center" vertical="center" wrapText="1"/>
    </xf>
    <xf numFmtId="1" fontId="4" fillId="40" borderId="16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5" fillId="40" borderId="1" xfId="0" applyFont="1" applyFill="1" applyBorder="1" applyAlignment="1">
      <alignment horizontal="left" vertical="center" wrapText="1"/>
    </xf>
    <xf numFmtId="0" fontId="68" fillId="0" borderId="15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29" fillId="39" borderId="12" xfId="0" applyFont="1" applyFill="1" applyBorder="1" applyAlignment="1">
      <alignment horizontal="center" vertical="center" wrapText="1"/>
    </xf>
    <xf numFmtId="0" fontId="29" fillId="39" borderId="42" xfId="0" applyFont="1" applyFill="1" applyBorder="1" applyAlignment="1">
      <alignment horizontal="center" vertical="center" wrapText="1"/>
    </xf>
    <xf numFmtId="0" fontId="8" fillId="43" borderId="0" xfId="0" applyFont="1" applyFill="1" applyAlignment="1">
      <alignment horizontal="center" vertical="center" wrapText="1"/>
    </xf>
    <xf numFmtId="0" fontId="37" fillId="4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7" fillId="37" borderId="26" xfId="0" applyFont="1" applyFill="1" applyBorder="1" applyAlignment="1">
      <alignment horizontal="center" vertical="center"/>
    </xf>
    <xf numFmtId="0" fontId="47" fillId="37" borderId="27" xfId="0" applyFont="1" applyFill="1" applyBorder="1" applyAlignment="1">
      <alignment horizontal="center" vertical="center"/>
    </xf>
    <xf numFmtId="0" fontId="48" fillId="49" borderId="1" xfId="0" applyFont="1" applyFill="1" applyBorder="1" applyAlignment="1">
      <alignment horizontal="center" vertical="center"/>
    </xf>
    <xf numFmtId="0" fontId="48" fillId="5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3" fillId="37" borderId="29" xfId="1079" applyFont="1" applyFill="1" applyBorder="1" applyAlignment="1">
      <alignment horizontal="center" vertical="center" wrapText="1"/>
    </xf>
    <xf numFmtId="0" fontId="44" fillId="52" borderId="12" xfId="0" applyFont="1" applyFill="1" applyBorder="1" applyAlignment="1">
      <alignment horizontal="center" vertical="center" wrapText="1"/>
    </xf>
    <xf numFmtId="0" fontId="44" fillId="52" borderId="13" xfId="0" applyFont="1" applyFill="1" applyBorder="1" applyAlignment="1">
      <alignment horizontal="center" vertical="center" wrapText="1"/>
    </xf>
    <xf numFmtId="0" fontId="44" fillId="52" borderId="28" xfId="0" applyFont="1" applyFill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47" fillId="37" borderId="30" xfId="0" applyFont="1" applyFill="1" applyBorder="1" applyAlignment="1">
      <alignment horizontal="center" vertical="center"/>
    </xf>
    <xf numFmtId="0" fontId="47" fillId="37" borderId="31" xfId="0" applyFont="1" applyFill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43" fillId="37" borderId="33" xfId="1079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4" fillId="52" borderId="32" xfId="0" applyFont="1" applyFill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4" fillId="0" borderId="36" xfId="0" applyFont="1" applyBorder="1" applyAlignment="1">
      <alignment horizontal="center" vertical="center" wrapText="1"/>
    </xf>
    <xf numFmtId="0" fontId="47" fillId="37" borderId="34" xfId="0" applyFont="1" applyFill="1" applyBorder="1" applyAlignment="1">
      <alignment horizontal="center" vertical="center"/>
    </xf>
    <xf numFmtId="0" fontId="47" fillId="37" borderId="35" xfId="0" applyFont="1" applyFill="1" applyBorder="1" applyAlignment="1">
      <alignment horizontal="center" vertical="center"/>
    </xf>
    <xf numFmtId="0" fontId="59" fillId="0" borderId="36" xfId="0" applyFont="1" applyBorder="1" applyAlignment="1">
      <alignment horizontal="center" vertical="center" wrapText="1"/>
    </xf>
    <xf numFmtId="0" fontId="44" fillId="52" borderId="36" xfId="0" applyFont="1" applyFill="1" applyBorder="1" applyAlignment="1">
      <alignment horizontal="center" vertical="center" wrapText="1"/>
    </xf>
    <xf numFmtId="0" fontId="43" fillId="37" borderId="37" xfId="1079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44" fillId="52" borderId="4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3" fillId="37" borderId="41" xfId="1079" applyFont="1" applyFill="1" applyBorder="1" applyAlignment="1">
      <alignment horizontal="center" vertical="center" wrapText="1"/>
    </xf>
    <xf numFmtId="0" fontId="47" fillId="37" borderId="38" xfId="0" applyFont="1" applyFill="1" applyBorder="1" applyAlignment="1">
      <alignment horizontal="center" vertical="center"/>
    </xf>
    <xf numFmtId="0" fontId="47" fillId="37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Lien hypertexte" xfId="320" builtinId="8" hidden="1"/>
    <cellStyle name="Lien hypertexte" xfId="296" builtinId="8" hidden="1"/>
    <cellStyle name="Lien hypertexte" xfId="408" builtinId="8" hidden="1"/>
    <cellStyle name="Lien hypertexte" xfId="640" builtinId="8" hidden="1"/>
    <cellStyle name="Lien hypertexte" xfId="896" builtinId="8" hidden="1"/>
    <cellStyle name="Lien hypertexte" xfId="1002" builtinId="8" hidden="1"/>
    <cellStyle name="Lien hypertexte" xfId="746" builtinId="8" hidden="1"/>
    <cellStyle name="Lien hypertexte" xfId="490" builtinId="8" hidden="1"/>
    <cellStyle name="Lien hypertexte" xfId="234" builtinId="8" hidden="1"/>
    <cellStyle name="Lien hypertexte" xfId="44" builtinId="8" hidden="1"/>
    <cellStyle name="Lien hypertexte" xfId="230" builtinId="8" hidden="1"/>
    <cellStyle name="Lien hypertexte" xfId="486" builtinId="8" hidden="1"/>
    <cellStyle name="Lien hypertexte" xfId="742" builtinId="8" hidden="1"/>
    <cellStyle name="Lien hypertexte" xfId="998" builtinId="8" hidden="1"/>
    <cellStyle name="Lien hypertexte" xfId="900" builtinId="8" hidden="1"/>
    <cellStyle name="Lien hypertexte" xfId="644" builtinId="8" hidden="1"/>
    <cellStyle name="Lien hypertexte" xfId="388" builtinId="8" hidden="1"/>
    <cellStyle name="Lien hypertexte" xfId="224" builtinId="8" hidden="1"/>
    <cellStyle name="Lien hypertexte" xfId="180" builtinId="8" hidden="1"/>
    <cellStyle name="Lien hypertexte" xfId="332" builtinId="8" hidden="1"/>
    <cellStyle name="Lien hypertexte" xfId="588" builtinId="8" hidden="1"/>
    <cellStyle name="Lien hypertexte" xfId="844" builtinId="8" hidden="1"/>
    <cellStyle name="Lien hypertexte" xfId="1054" builtinId="8" hidden="1"/>
    <cellStyle name="Lien hypertexte" xfId="798" builtinId="8" hidden="1"/>
    <cellStyle name="Lien hypertexte" xfId="542" builtinId="8" hidden="1"/>
    <cellStyle name="Lien hypertexte" xfId="286" builtinId="8" hidden="1"/>
    <cellStyle name="Lien hypertexte" xfId="86" builtinId="8" hidden="1"/>
    <cellStyle name="Lien hypertexte" xfId="178" builtinId="8" hidden="1"/>
    <cellStyle name="Lien hypertexte" xfId="434" builtinId="8" hidden="1"/>
    <cellStyle name="Lien hypertexte" xfId="690" builtinId="8" hidden="1"/>
    <cellStyle name="Lien hypertexte" xfId="946" builtinId="8" hidden="1"/>
    <cellStyle name="Lien hypertexte" xfId="744" builtinId="8" hidden="1"/>
    <cellStyle name="Lien hypertexte" xfId="904" builtinId="8" hidden="1"/>
    <cellStyle name="Lien hypertexte" xfId="920" builtinId="8" hidden="1"/>
    <cellStyle name="Lien hypertexte" xfId="664" builtinId="8" hidden="1"/>
    <cellStyle name="Lien hypertexte" xfId="536" builtinId="8" hidden="1"/>
    <cellStyle name="Lien hypertexte" xfId="616" builtinId="8" hidden="1"/>
    <cellStyle name="Lien hypertexte" xfId="1016" builtinId="8" hidden="1"/>
    <cellStyle name="Lien hypertexte" xfId="840" builtinId="8" hidden="1"/>
    <cellStyle name="Lien hypertexte" xfId="1048" builtinId="8" hidden="1"/>
    <cellStyle name="Lien hypertexte" xfId="850" builtinId="8" hidden="1"/>
    <cellStyle name="Lien hypertexte" xfId="594" builtinId="8" hidden="1"/>
    <cellStyle name="Lien hypertexte" xfId="338" builtinId="8" hidden="1"/>
    <cellStyle name="Lien hypertexte" xfId="82" builtinId="8" hidden="1"/>
    <cellStyle name="Lien hypertexte" xfId="126" builtinId="8" hidden="1"/>
    <cellStyle name="Lien hypertexte" xfId="382" builtinId="8" hidden="1"/>
    <cellStyle name="Lien hypertexte" xfId="638" builtinId="8" hidden="1"/>
    <cellStyle name="Lien hypertexte" xfId="894" builtinId="8" hidden="1"/>
    <cellStyle name="Lien hypertexte" xfId="1004" builtinId="8" hidden="1"/>
    <cellStyle name="Lien hypertexte" xfId="748" builtinId="8" hidden="1"/>
    <cellStyle name="Lien hypertexte" xfId="492" builtinId="8" hidden="1"/>
    <cellStyle name="Lien hypertexte" xfId="156" builtinId="8" hidden="1"/>
    <cellStyle name="Lien hypertexte" xfId="112" builtinId="8" hidden="1"/>
    <cellStyle name="Lien hypertexte" xfId="160" builtinId="8" hidden="1"/>
    <cellStyle name="Lien hypertexte" xfId="484" builtinId="8" hidden="1"/>
    <cellStyle name="Lien hypertexte" xfId="740" builtinId="8" hidden="1"/>
    <cellStyle name="Lien hypertexte" xfId="996" builtinId="8" hidden="1"/>
    <cellStyle name="Lien hypertexte" xfId="902" builtinId="8" hidden="1"/>
    <cellStyle name="Lien hypertexte" xfId="646" builtinId="8" hidden="1"/>
    <cellStyle name="Lien hypertexte" xfId="390" builtinId="8" hidden="1"/>
    <cellStyle name="Lien hypertexte" xfId="134" builtinId="8" hidden="1"/>
    <cellStyle name="Lien hypertexte" xfId="88" builtinId="8" hidden="1"/>
    <cellStyle name="Lien hypertexte" xfId="330" builtinId="8" hidden="1"/>
    <cellStyle name="Lien hypertexte" xfId="586" builtinId="8" hidden="1"/>
    <cellStyle name="Lien hypertexte" xfId="842" builtinId="8" hidden="1"/>
    <cellStyle name="Lien hypertexte" xfId="1056" builtinId="8" hidden="1"/>
    <cellStyle name="Lien hypertexte" xfId="800" builtinId="8" hidden="1"/>
    <cellStyle name="Lien hypertexte" xfId="544" builtinId="8" hidden="1"/>
    <cellStyle name="Lien hypertexte" xfId="472" builtinId="8" hidden="1"/>
    <cellStyle name="Lien hypertexte" xfId="264" builtinId="8" hidden="1"/>
    <cellStyle name="Lien hypertexte" xfId="384" builtinId="8" hidden="1"/>
    <cellStyle name="Lien hypertexte" xfId="376" builtinId="8" hidden="1"/>
    <cellStyle name="Lien hypertexte" xfId="688" builtinId="8" hidden="1"/>
    <cellStyle name="Lien hypertexte" xfId="944" builtinId="8" hidden="1"/>
    <cellStyle name="Lien hypertexte" xfId="954" builtinId="8" hidden="1"/>
    <cellStyle name="Lien hypertexte" xfId="698" builtinId="8" hidden="1"/>
    <cellStyle name="Lien hypertexte" xfId="442" builtinId="8" hidden="1"/>
    <cellStyle name="Lien hypertexte" xfId="186" builtinId="8" hidden="1"/>
    <cellStyle name="Lien hypertexte" xfId="70" builtinId="8" hidden="1"/>
    <cellStyle name="Lien hypertexte" xfId="278" builtinId="8" hidden="1"/>
    <cellStyle name="Lien hypertexte" xfId="534" builtinId="8" hidden="1"/>
    <cellStyle name="Lien hypertexte" xfId="790" builtinId="8" hidden="1"/>
    <cellStyle name="Lien hypertexte" xfId="1046" builtinId="8" hidden="1"/>
    <cellStyle name="Lien hypertexte" xfId="852" builtinId="8" hidden="1"/>
    <cellStyle name="Lien hypertexte" xfId="596" builtinId="8" hidden="1"/>
    <cellStyle name="Lien hypertexte" xfId="340" builtinId="8" hidden="1"/>
    <cellStyle name="Lien hypertexte" xfId="196" builtinId="8" hidden="1"/>
    <cellStyle name="Lien hypertexte" xfId="232" builtinId="8" hidden="1"/>
    <cellStyle name="Lien hypertexte" xfId="380" builtinId="8" hidden="1"/>
    <cellStyle name="Lien hypertexte" xfId="636" builtinId="8" hidden="1"/>
    <cellStyle name="Lien hypertexte" xfId="892" builtinId="8" hidden="1"/>
    <cellStyle name="Lien hypertexte" xfId="1006" builtinId="8" hidden="1"/>
    <cellStyle name="Lien hypertexte" xfId="750" builtinId="8" hidden="1"/>
    <cellStyle name="Lien hypertexte" xfId="494" builtinId="8" hidden="1"/>
    <cellStyle name="Lien hypertexte" xfId="238" builtinId="8" hidden="1"/>
    <cellStyle name="Lien hypertexte" xfId="46" builtinId="8" hidden="1"/>
    <cellStyle name="Lien hypertexte" xfId="642" builtinId="8" hidden="1"/>
    <cellStyle name="Lien hypertexte" xfId="482" builtinId="8" hidden="1"/>
    <cellStyle name="Lien hypertexte" xfId="322" builtinId="8" hidden="1"/>
    <cellStyle name="Lien hypertexte" xfId="130" builtinId="8" hidden="1"/>
    <cellStyle name="Lien hypertexte" xfId="290" builtinId="8" hidden="1"/>
    <cellStyle name="Lien hypertexte" xfId="962" builtinId="8" hidden="1"/>
    <cellStyle name="Lien hypertexte" xfId="802" builtinId="8" hidden="1"/>
    <cellStyle name="Lien hypertexte" xfId="994" builtinId="8" hidden="1"/>
    <cellStyle name="Lien hypertexte" xfId="1059" builtinId="8" hidden="1"/>
    <cellStyle name="Lien hypertexte" xfId="770" builtinId="8" hidden="1"/>
    <cellStyle name="Lien hypertexte" xfId="898" builtinId="8" hidden="1"/>
    <cellStyle name="Lien hypertexte" xfId="418" builtinId="8" hidden="1"/>
    <cellStyle name="Lien hypertexte" xfId="72" builtinId="8" hidden="1"/>
    <cellStyle name="Lien hypertexte" xfId="258" builtinId="8" hidden="1"/>
    <cellStyle name="Lien hypertexte" xfId="450" builtinId="8" hidden="1"/>
    <cellStyle name="Lien hypertexte" xfId="610" builtinId="8" hidden="1"/>
    <cellStyle name="Lien hypertexte" xfId="94" builtinId="8" hidden="1"/>
    <cellStyle name="Lien hypertexte" xfId="174" builtinId="8" hidden="1"/>
    <cellStyle name="Lien hypertexte" xfId="430" builtinId="8" hidden="1"/>
    <cellStyle name="Lien hypertexte" xfId="686" builtinId="8" hidden="1"/>
    <cellStyle name="Lien hypertexte" xfId="942" builtinId="8" hidden="1"/>
    <cellStyle name="Lien hypertexte" xfId="956" builtinId="8" hidden="1"/>
    <cellStyle name="Lien hypertexte" xfId="700" builtinId="8" hidden="1"/>
    <cellStyle name="Lien hypertexte" xfId="444" builtinId="8" hidden="1"/>
    <cellStyle name="Lien hypertexte" xfId="188" builtinId="8" hidden="1"/>
    <cellStyle name="Lien hypertexte" xfId="152" builtinId="8" hidden="1"/>
    <cellStyle name="Lien hypertexte" xfId="276" builtinId="8" hidden="1"/>
    <cellStyle name="Lien hypertexte" xfId="532" builtinId="8" hidden="1"/>
    <cellStyle name="Lien hypertexte" xfId="788" builtinId="8" hidden="1"/>
    <cellStyle name="Lien hypertexte" xfId="1044" builtinId="8" hidden="1"/>
    <cellStyle name="Lien hypertexte" xfId="854" builtinId="8" hidden="1"/>
    <cellStyle name="Lien hypertexte" xfId="598" builtinId="8" hidden="1"/>
    <cellStyle name="Lien hypertexte" xfId="342" builtinId="8" hidden="1"/>
    <cellStyle name="Lien hypertexte" xfId="80" builtinId="8" hidden="1"/>
    <cellStyle name="Lien hypertexte" xfId="122" builtinId="8" hidden="1"/>
    <cellStyle name="Lien hypertexte" xfId="378" builtinId="8" hidden="1"/>
    <cellStyle name="Lien hypertexte" xfId="634" builtinId="8" hidden="1"/>
    <cellStyle name="Lien hypertexte" xfId="890" builtinId="8" hidden="1"/>
    <cellStyle name="Lien hypertexte" xfId="1008" builtinId="8" hidden="1"/>
    <cellStyle name="Lien hypertexte" xfId="752" builtinId="8" hidden="1"/>
    <cellStyle name="Lien hypertexte" xfId="336" builtinId="8" hidden="1"/>
    <cellStyle name="Lien hypertexte" xfId="504" builtinId="8" hidden="1"/>
    <cellStyle name="Lien hypertexte" xfId="248" builtinId="8" hidden="1"/>
    <cellStyle name="Lien hypertexte" xfId="480" builtinId="8" hidden="1"/>
    <cellStyle name="Lien hypertexte" xfId="344" builtinId="8" hidden="1"/>
    <cellStyle name="Lien hypertexte" xfId="736" builtinId="8" hidden="1"/>
    <cellStyle name="Lien hypertexte" xfId="992" builtinId="8" hidden="1"/>
    <cellStyle name="Lien hypertexte" xfId="906" builtinId="8" hidden="1"/>
    <cellStyle name="Lien hypertexte" xfId="650" builtinId="8" hidden="1"/>
    <cellStyle name="Lien hypertexte" xfId="394" builtinId="8" hidden="1"/>
    <cellStyle name="Lien hypertexte" xfId="138" builtinId="8" hidden="1"/>
    <cellStyle name="Lien hypertexte" xfId="90" builtinId="8" hidden="1"/>
    <cellStyle name="Lien hypertexte" xfId="326" builtinId="8" hidden="1"/>
    <cellStyle name="Lien hypertexte" xfId="582" builtinId="8" hidden="1"/>
    <cellStyle name="Lien hypertexte" xfId="838" builtinId="8" hidden="1"/>
    <cellStyle name="Lien hypertexte" xfId="1061" builtinId="8" hidden="1"/>
    <cellStyle name="Lien hypertexte" xfId="804" builtinId="8" hidden="1"/>
    <cellStyle name="Lien hypertexte" xfId="548" builtinId="8" hidden="1"/>
    <cellStyle name="Lien hypertexte" xfId="292" builtinId="8" hidden="1"/>
    <cellStyle name="Lien hypertexte" xfId="144" builtinId="8" hidden="1"/>
    <cellStyle name="Lien hypertexte" xfId="200" builtinId="8" hidden="1"/>
    <cellStyle name="Lien hypertexte" xfId="428" builtinId="8" hidden="1"/>
    <cellStyle name="Lien hypertexte" xfId="684" builtinId="8" hidden="1"/>
    <cellStyle name="Lien hypertexte" xfId="940" builtinId="8" hidden="1"/>
    <cellStyle name="Lien hypertexte" xfId="958" builtinId="8" hidden="1"/>
    <cellStyle name="Lien hypertexte" xfId="702" builtinId="8" hidden="1"/>
    <cellStyle name="Lien hypertexte" xfId="446" builtinId="8" hidden="1"/>
    <cellStyle name="Lien hypertexte" xfId="190" builtinId="8" hidden="1"/>
    <cellStyle name="Lien hypertexte" xfId="52" builtinId="8" hidden="1"/>
    <cellStyle name="Lien hypertexte" xfId="274" builtinId="8" hidden="1"/>
    <cellStyle name="Lien hypertexte" xfId="530" builtinId="8" hidden="1"/>
    <cellStyle name="Lien hypertexte" xfId="786" builtinId="8" hidden="1"/>
    <cellStyle name="Lien hypertexte" xfId="1042" builtinId="8" hidden="1"/>
    <cellStyle name="Lien hypertexte" xfId="808" builtinId="8" hidden="1"/>
    <cellStyle name="Lien hypertexte" xfId="968" builtinId="8" hidden="1"/>
    <cellStyle name="Lien hypertexte" xfId="728" builtinId="8" hidden="1"/>
    <cellStyle name="Lien hypertexte" xfId="552" builtinId="8" hidden="1"/>
    <cellStyle name="Lien hypertexte" xfId="600" builtinId="8" hidden="1"/>
    <cellStyle name="Lien hypertexte" xfId="792" builtinId="8" hidden="1"/>
    <cellStyle name="Lien hypertexte" xfId="952" builtinId="8" hidden="1"/>
    <cellStyle name="Lien hypertexte" xfId="776" builtinId="8" hidden="1"/>
    <cellStyle name="Lien hypertexte" xfId="1010" builtinId="8" hidden="1"/>
    <cellStyle name="Lien hypertexte" xfId="754" builtinId="8" hidden="1"/>
    <cellStyle name="Lien hypertexte" xfId="498" builtinId="8" hidden="1"/>
    <cellStyle name="Lien hypertexte" xfId="242" builtinId="8" hidden="1"/>
    <cellStyle name="Lien hypertexte" xfId="50" builtinId="8" hidden="1"/>
    <cellStyle name="Lien hypertexte" xfId="222" builtinId="8" hidden="1"/>
    <cellStyle name="Lien hypertexte" xfId="478" builtinId="8" hidden="1"/>
    <cellStyle name="Lien hypertexte" xfId="734" builtinId="8" hidden="1"/>
    <cellStyle name="Lien hypertexte" xfId="990" builtinId="8" hidden="1"/>
    <cellStyle name="Lien hypertexte" xfId="908" builtinId="8" hidden="1"/>
    <cellStyle name="Lien hypertexte" xfId="652" builtinId="8" hidden="1"/>
    <cellStyle name="Lien hypertexte" xfId="396" builtinId="8" hidden="1"/>
    <cellStyle name="Lien hypertexte" xfId="220" builtinId="8" hidden="1"/>
    <cellStyle name="Lien hypertexte" xfId="164" builtinId="8" hidden="1"/>
    <cellStyle name="Lien hypertexte" xfId="324" builtinId="8" hidden="1"/>
    <cellStyle name="Lien hypertexte" xfId="580" builtinId="8" hidden="1"/>
    <cellStyle name="Lien hypertexte" xfId="836" builtinId="8" hidden="1"/>
    <cellStyle name="Lien hypertexte" xfId="1063" builtinId="8" hidden="1"/>
    <cellStyle name="Lien hypertexte" xfId="806" builtinId="8" hidden="1"/>
    <cellStyle name="Lien hypertexte" xfId="550" builtinId="8" hidden="1"/>
    <cellStyle name="Lien hypertexte" xfId="294" builtinId="8" hidden="1"/>
    <cellStyle name="Lien hypertexte" xfId="102" builtinId="8" hidden="1"/>
    <cellStyle name="Lien hypertexte" xfId="170" builtinId="8" hidden="1"/>
    <cellStyle name="Lien hypertexte" xfId="426" builtinId="8" hidden="1"/>
    <cellStyle name="Lien hypertexte" xfId="682" builtinId="8" hidden="1"/>
    <cellStyle name="Lien hypertexte" xfId="938" builtinId="8" hidden="1"/>
    <cellStyle name="Lien hypertexte" xfId="960" builtinId="8" hidden="1"/>
    <cellStyle name="Lien hypertexte" xfId="704" builtinId="8" hidden="1"/>
    <cellStyle name="Lien hypertexte" xfId="368" builtinId="8" hidden="1"/>
    <cellStyle name="Lien hypertexte" xfId="416" builtinId="8" hidden="1"/>
    <cellStyle name="Lien hypertexte" xfId="272" builtinId="8" hidden="1"/>
    <cellStyle name="Lien hypertexte" xfId="488" builtinId="8" hidden="1"/>
    <cellStyle name="Lien hypertexte" xfId="528" builtinId="8" hidden="1"/>
    <cellStyle name="Lien hypertexte" xfId="784" builtinId="8" hidden="1"/>
    <cellStyle name="Lien hypertexte" xfId="1040" builtinId="8" hidden="1"/>
    <cellStyle name="Lien hypertexte" xfId="858" builtinId="8" hidden="1"/>
    <cellStyle name="Lien hypertexte" xfId="602" builtinId="8" hidden="1"/>
    <cellStyle name="Lien hypertexte" xfId="346" builtinId="8" hidden="1"/>
    <cellStyle name="Lien hypertexte" xfId="76" builtinId="8" hidden="1"/>
    <cellStyle name="Lien hypertexte" xfId="118" builtinId="8" hidden="1"/>
    <cellStyle name="Lien hypertexte" xfId="374" builtinId="8" hidden="1"/>
    <cellStyle name="Lien hypertexte" xfId="630" builtinId="8" hidden="1"/>
    <cellStyle name="Lien hypertexte" xfId="886" builtinId="8" hidden="1"/>
    <cellStyle name="Lien hypertexte" xfId="1012" builtinId="8" hidden="1"/>
    <cellStyle name="Lien hypertexte" xfId="756" builtinId="8" hidden="1"/>
    <cellStyle name="Lien hypertexte" xfId="500" builtinId="8" hidden="1"/>
    <cellStyle name="Lien hypertexte" xfId="244" builtinId="8" hidden="1"/>
    <cellStyle name="Lien hypertexte" xfId="116" builtinId="8" hidden="1"/>
    <cellStyle name="Lien hypertexte" xfId="654" builtinId="8" hidden="1"/>
    <cellStyle name="Lien hypertexte" xfId="846" builtinId="8" hidden="1"/>
    <cellStyle name="Lien hypertexte" xfId="974" builtinId="8" hidden="1"/>
    <cellStyle name="Lien hypertexte" xfId="988" builtinId="8" hidden="1"/>
    <cellStyle name="Lien hypertexte" xfId="796" builtinId="8" hidden="1"/>
    <cellStyle name="Lien hypertexte" xfId="668" builtinId="8" hidden="1"/>
    <cellStyle name="Lien hypertexte" xfId="476" builtinId="8" hidden="1"/>
    <cellStyle name="Lien hypertexte" xfId="284" builtinId="8" hidden="1"/>
    <cellStyle name="Lien hypertexte" xfId="208" builtinId="8" hidden="1"/>
    <cellStyle name="Lien hypertexte" xfId="604" builtinId="8" hidden="1"/>
    <cellStyle name="Lien hypertexte" xfId="1038" builtinId="8" hidden="1"/>
    <cellStyle name="Lien hypertexte" xfId="206" builtinId="8" hidden="1"/>
    <cellStyle name="Lien hypertexte" xfId="398" builtinId="8" hidden="1"/>
    <cellStyle name="Lien hypertexte" xfId="526" builtinId="8" hidden="1"/>
    <cellStyle name="Lien hypertexte" xfId="270" builtinId="8" hidden="1"/>
    <cellStyle name="Lien hypertexte" xfId="142" builtinId="8" hidden="1"/>
    <cellStyle name="Lien hypertexte" xfId="62" builtinId="8" hidden="1"/>
    <cellStyle name="Lien hypertexte" xfId="56" builtinId="8" hidden="1"/>
    <cellStyle name="Lien hypertexte" xfId="84" builtinId="8" hidden="1"/>
    <cellStyle name="Lien hypertexte" xfId="590" builtinId="8" hidden="1"/>
    <cellStyle name="Lien hypertexte" xfId="462" builtinId="8" hidden="1"/>
    <cellStyle name="Lien hypertexte" xfId="334" builtinId="8" hidden="1"/>
    <cellStyle name="Lien hypertexte" xfId="782" builtinId="8" hidden="1"/>
    <cellStyle name="Lien hypertexte" xfId="860" builtinId="8" hidden="1"/>
    <cellStyle name="Lien hypertexte" xfId="348" builtinId="8" hidden="1"/>
    <cellStyle name="Lien hypertexte" xfId="168" builtinId="8" hidden="1"/>
    <cellStyle name="Lien hypertexte" xfId="412" builtinId="8" hidden="1"/>
    <cellStyle name="Lien hypertexte" xfId="540" builtinId="8" hidden="1"/>
    <cellStyle name="Lien hypertexte" xfId="732" builtinId="8" hidden="1"/>
    <cellStyle name="Lien hypertexte" xfId="924" builtinId="8" hidden="1"/>
    <cellStyle name="Lien hypertexte" xfId="1052" builtinId="8" hidden="1"/>
    <cellStyle name="Lien hypertexte" xfId="910" builtinId="8" hidden="1"/>
    <cellStyle name="Lien hypertexte" xfId="718" builtinId="8" hidden="1"/>
    <cellStyle name="Lien hypertexte" xfId="212" builtinId="8" hidden="1"/>
    <cellStyle name="Lien hypertexte" xfId="236" builtinId="8" hidden="1"/>
    <cellStyle name="Lien hypertexte" xfId="372" builtinId="8" hidden="1"/>
    <cellStyle name="Lien hypertexte" xfId="628" builtinId="8" hidden="1"/>
    <cellStyle name="Lien hypertexte" xfId="884" builtinId="8" hidden="1"/>
    <cellStyle name="Lien hypertexte" xfId="1014" builtinId="8" hidden="1"/>
    <cellStyle name="Lien hypertexte" xfId="758" builtinId="8" hidden="1"/>
    <cellStyle name="Lien hypertexte" xfId="502" builtinId="8" hidden="1"/>
    <cellStyle name="Lien hypertexte" xfId="246" builtinId="8" hidden="1"/>
    <cellStyle name="Lien hypertexte" xfId="48" builtinId="8" hidden="1"/>
    <cellStyle name="Lien hypertexte" xfId="218" builtinId="8" hidden="1"/>
    <cellStyle name="Lien hypertexte" xfId="474" builtinId="8" hidden="1"/>
    <cellStyle name="Lien hypertexte" xfId="730" builtinId="8" hidden="1"/>
    <cellStyle name="Lien hypertexte" xfId="986" builtinId="8" hidden="1"/>
    <cellStyle name="Lien hypertexte" xfId="912" builtinId="8" hidden="1"/>
    <cellStyle name="Lien hypertexte" xfId="656" builtinId="8" hidden="1"/>
    <cellStyle name="Lien hypertexte" xfId="400" builtinId="8" hidden="1"/>
    <cellStyle name="Lien hypertexte" xfId="280" builtinId="8" hidden="1"/>
    <cellStyle name="Lien hypertexte" xfId="328" builtinId="8" hidden="1"/>
    <cellStyle name="Lien hypertexte" xfId="456" builtinId="8" hidden="1"/>
    <cellStyle name="Lien hypertexte" xfId="576" builtinId="8" hidden="1"/>
    <cellStyle name="Lien hypertexte" xfId="832" builtinId="8" hidden="1"/>
    <cellStyle name="Lien hypertexte" xfId="1067" builtinId="8" hidden="1"/>
    <cellStyle name="Lien hypertexte" xfId="810" builtinId="8" hidden="1"/>
    <cellStyle name="Lien hypertexte" xfId="554" builtinId="8" hidden="1"/>
    <cellStyle name="Lien hypertexte" xfId="298" builtinId="8" hidden="1"/>
    <cellStyle name="Lien hypertexte" xfId="108" builtinId="8" hidden="1"/>
    <cellStyle name="Lien hypertexte" xfId="166" builtinId="8" hidden="1"/>
    <cellStyle name="Lien hypertexte" xfId="422" builtinId="8" hidden="1"/>
    <cellStyle name="Lien hypertexte" xfId="678" builtinId="8" hidden="1"/>
    <cellStyle name="Lien hypertexte" xfId="934" builtinId="8" hidden="1"/>
    <cellStyle name="Lien hypertexte" xfId="964" builtinId="8" hidden="1"/>
    <cellStyle name="Lien hypertexte" xfId="708" builtinId="8" hidden="1"/>
    <cellStyle name="Lien hypertexte" xfId="452" builtinId="8" hidden="1"/>
    <cellStyle name="Lien hypertexte" xfId="184" builtinId="8" hidden="1"/>
    <cellStyle name="Lien hypertexte" xfId="132" builtinId="8" hidden="1"/>
    <cellStyle name="Lien hypertexte" xfId="268" builtinId="8" hidden="1"/>
    <cellStyle name="Lien hypertexte" xfId="524" builtinId="8" hidden="1"/>
    <cellStyle name="Lien hypertexte" xfId="780" builtinId="8" hidden="1"/>
    <cellStyle name="Lien hypertexte" xfId="1036" builtinId="8" hidden="1"/>
    <cellStyle name="Lien hypertexte" xfId="862" builtinId="8" hidden="1"/>
    <cellStyle name="Lien hypertexte" xfId="606" builtinId="8" hidden="1"/>
    <cellStyle name="Lien hypertexte" xfId="350" builtinId="8" hidden="1"/>
    <cellStyle name="Lien hypertexte" xfId="74" builtinId="8" hidden="1"/>
    <cellStyle name="Lien hypertexte" xfId="114" builtinId="8" hidden="1"/>
    <cellStyle name="Lien hypertexte" xfId="370" builtinId="8" hidden="1"/>
    <cellStyle name="Lien hypertexte" xfId="626" builtinId="8" hidden="1"/>
    <cellStyle name="Lien hypertexte" xfId="882" builtinId="8" hidden="1"/>
    <cellStyle name="Lien hypertexte" xfId="696" builtinId="8" hidden="1"/>
    <cellStyle name="Lien hypertexte" xfId="872" builtinId="8" hidden="1"/>
    <cellStyle name="Lien hypertexte" xfId="1032" builtinId="8" hidden="1"/>
    <cellStyle name="Lien hypertexte" xfId="632" builtinId="8" hidden="1"/>
    <cellStyle name="Lien hypertexte" xfId="520" builtinId="8" hidden="1"/>
    <cellStyle name="Lien hypertexte" xfId="648" builtinId="8" hidden="1"/>
    <cellStyle name="Lien hypertexte" xfId="984" builtinId="8" hidden="1"/>
    <cellStyle name="Lien hypertexte" xfId="888" builtinId="8" hidden="1"/>
    <cellStyle name="Lien hypertexte" xfId="712" builtinId="8" hidden="1"/>
    <cellStyle name="Lien hypertexte" xfId="914" builtinId="8" hidden="1"/>
    <cellStyle name="Lien hypertexte" xfId="658" builtinId="8" hidden="1"/>
    <cellStyle name="Lien hypertexte" xfId="402" builtinId="8" hidden="1"/>
    <cellStyle name="Lien hypertexte" xfId="146" builtinId="8" hidden="1"/>
    <cellStyle name="Lien hypertexte" xfId="96" builtinId="8" hidden="1"/>
    <cellStyle name="Lien hypertexte" xfId="318" builtinId="8" hidden="1"/>
    <cellStyle name="Lien hypertexte" xfId="574" builtinId="8" hidden="1"/>
    <cellStyle name="Lien hypertexte" xfId="830" builtinId="8" hidden="1"/>
    <cellStyle name="Lien hypertexte" xfId="1069" builtinId="8" hidden="1"/>
    <cellStyle name="Lien hypertexte" xfId="812" builtinId="8" hidden="1"/>
    <cellStyle name="Lien hypertexte" xfId="556" builtinId="8" hidden="1"/>
    <cellStyle name="Lien hypertexte" xfId="300" builtinId="8" hidden="1"/>
    <cellStyle name="Lien hypertexte" xfId="140" builtinId="8" hidden="1"/>
    <cellStyle name="Lien hypertexte" xfId="204" builtinId="8" hidden="1"/>
    <cellStyle name="Lien hypertexte" xfId="420" builtinId="8" hidden="1"/>
    <cellStyle name="Lien hypertexte" xfId="676" builtinId="8" hidden="1"/>
    <cellStyle name="Lien hypertexte" xfId="932" builtinId="8" hidden="1"/>
    <cellStyle name="Lien hypertexte" xfId="966" builtinId="8" hidden="1"/>
    <cellStyle name="Lien hypertexte" xfId="710" builtinId="8" hidden="1"/>
    <cellStyle name="Lien hypertexte" xfId="454" builtinId="8" hidden="1"/>
    <cellStyle name="Lien hypertexte" xfId="198" builtinId="8" hidden="1"/>
    <cellStyle name="Lien hypertexte" xfId="58" builtinId="8" hidden="1"/>
    <cellStyle name="Lien hypertexte" xfId="266" builtinId="8" hidden="1"/>
    <cellStyle name="Lien hypertexte" xfId="522" builtinId="8" hidden="1"/>
    <cellStyle name="Lien hypertexte" xfId="778" builtinId="8" hidden="1"/>
    <cellStyle name="Lien hypertexte" xfId="1034" builtinId="8" hidden="1"/>
    <cellStyle name="Lien hypertexte" xfId="864" builtinId="8" hidden="1"/>
    <cellStyle name="Lien hypertexte" xfId="608" builtinId="8" hidden="1"/>
    <cellStyle name="Lien hypertexte" xfId="432" builtinId="8" hidden="1"/>
    <cellStyle name="Lien hypertexte" xfId="312" builtinId="8" hidden="1"/>
    <cellStyle name="Lien hypertexte" xfId="304" builtinId="8" hidden="1"/>
    <cellStyle name="Lien hypertexte" xfId="424" builtinId="8" hidden="1"/>
    <cellStyle name="Lien hypertexte" xfId="624" builtinId="8" hidden="1"/>
    <cellStyle name="Lien hypertexte" xfId="880" builtinId="8" hidden="1"/>
    <cellStyle name="Lien hypertexte" xfId="1018" builtinId="8" hidden="1"/>
    <cellStyle name="Lien hypertexte" xfId="762" builtinId="8" hidden="1"/>
    <cellStyle name="Lien hypertexte" xfId="506" builtinId="8" hidden="1"/>
    <cellStyle name="Lien hypertexte" xfId="250" builtinId="8" hidden="1"/>
    <cellStyle name="Lien hypertexte" xfId="54" builtinId="8" hidden="1"/>
    <cellStyle name="Lien hypertexte" xfId="214" builtinId="8" hidden="1"/>
    <cellStyle name="Lien hypertexte" xfId="470" builtinId="8" hidden="1"/>
    <cellStyle name="Lien hypertexte" xfId="726" builtinId="8" hidden="1"/>
    <cellStyle name="Lien hypertexte" xfId="982" builtinId="8" hidden="1"/>
    <cellStyle name="Lien hypertexte" xfId="916" builtinId="8" hidden="1"/>
    <cellStyle name="Lien hypertexte" xfId="660" builtinId="8" hidden="1"/>
    <cellStyle name="Lien hypertexte" xfId="404" builtinId="8" hidden="1"/>
    <cellStyle name="Lien hypertexte" xfId="216" builtinId="8" hidden="1"/>
    <cellStyle name="Lien hypertexte" xfId="128" builtinId="8" hidden="1"/>
    <cellStyle name="Lien hypertexte" xfId="316" builtinId="8" hidden="1"/>
    <cellStyle name="Lien hypertexte" xfId="572" builtinId="8" hidden="1"/>
    <cellStyle name="Lien hypertexte" xfId="828" builtinId="8" hidden="1"/>
    <cellStyle name="Lien hypertexte" xfId="1071" builtinId="8" hidden="1"/>
    <cellStyle name="Lien hypertexte" xfId="814" builtinId="8" hidden="1"/>
    <cellStyle name="Lien hypertexte" xfId="558" builtinId="8" hidden="1"/>
    <cellStyle name="Lien hypertexte" xfId="302" builtinId="8" hidden="1"/>
    <cellStyle name="Lien hypertexte" xfId="106" builtinId="8" hidden="1"/>
    <cellStyle name="Lien hypertexte" xfId="706" builtinId="8" hidden="1"/>
    <cellStyle name="Lien hypertexte" xfId="514" builtinId="8" hidden="1"/>
    <cellStyle name="Lien hypertexte" xfId="354" builtinId="8" hidden="1"/>
    <cellStyle name="Lien hypertexte" xfId="194" builtinId="8" hidden="1"/>
    <cellStyle name="Lien hypertexte" xfId="162" builtinId="8" hidden="1"/>
    <cellStyle name="Lien hypertexte" xfId="674" builtinId="8" hidden="1"/>
    <cellStyle name="Lien hypertexte" xfId="834" builtinId="8" hidden="1"/>
    <cellStyle name="Lien hypertexte" xfId="1026" builtinId="8" hidden="1"/>
    <cellStyle name="Lien hypertexte" xfId="1065" builtinId="8" hidden="1"/>
    <cellStyle name="Lien hypertexte" xfId="930" builtinId="8" hidden="1"/>
    <cellStyle name="Lien hypertexte" xfId="866" builtinId="8" hidden="1"/>
    <cellStyle name="Lien hypertexte" xfId="546" builtinId="8" hidden="1"/>
    <cellStyle name="Lien hypertexte" xfId="92" builtinId="8" hidden="1"/>
    <cellStyle name="Lien hypertexte" xfId="226" builtinId="8" hidden="1"/>
    <cellStyle name="Lien hypertexte" xfId="386" builtinId="8" hidden="1"/>
    <cellStyle name="Lien hypertexte" xfId="578" builtinId="8" hidden="1"/>
    <cellStyle name="Lien hypertexte" xfId="738" builtinId="8" hidden="1"/>
    <cellStyle name="Lien hypertexte" xfId="110" builtinId="8" hidden="1"/>
    <cellStyle name="Lien hypertexte" xfId="366" builtinId="8" hidden="1"/>
    <cellStyle name="Lien hypertexte" xfId="622" builtinId="8" hidden="1"/>
    <cellStyle name="Lien hypertexte" xfId="878" builtinId="8" hidden="1"/>
    <cellStyle name="Lien hypertexte" xfId="1020" builtinId="8" hidden="1"/>
    <cellStyle name="Lien hypertexte" xfId="764" builtinId="8" hidden="1"/>
    <cellStyle name="Lien hypertexte" xfId="508" builtinId="8" hidden="1"/>
    <cellStyle name="Lien hypertexte" xfId="252" builtinId="8" hidden="1"/>
    <cellStyle name="Lien hypertexte" xfId="124" builtinId="8" hidden="1"/>
    <cellStyle name="Lien hypertexte" xfId="172" builtinId="8" hidden="1"/>
    <cellStyle name="Lien hypertexte" xfId="468" builtinId="8" hidden="1"/>
    <cellStyle name="Lien hypertexte" xfId="724" builtinId="8" hidden="1"/>
    <cellStyle name="Lien hypertexte" xfId="980" builtinId="8" hidden="1"/>
    <cellStyle name="Lien hypertexte" xfId="918" builtinId="8" hidden="1"/>
    <cellStyle name="Lien hypertexte" xfId="662" builtinId="8" hidden="1"/>
    <cellStyle name="Lien hypertexte" xfId="406" builtinId="8" hidden="1"/>
    <cellStyle name="Lien hypertexte" xfId="150" builtinId="8" hidden="1"/>
    <cellStyle name="Lien hypertexte" xfId="98" builtinId="8" hidden="1"/>
    <cellStyle name="Lien hypertexte" xfId="314" builtinId="8" hidden="1"/>
    <cellStyle name="Lien hypertexte" xfId="570" builtinId="8" hidden="1"/>
    <cellStyle name="Lien hypertexte" xfId="826" builtinId="8" hidden="1"/>
    <cellStyle name="Lien hypertexte" xfId="1073" builtinId="8" hidden="1"/>
    <cellStyle name="Lien hypertexte" xfId="816" builtinId="8" hidden="1"/>
    <cellStyle name="Lien hypertexte" xfId="560" builtinId="8" hidden="1"/>
    <cellStyle name="Lien hypertexte" xfId="464" builtinId="8" hidden="1"/>
    <cellStyle name="Lien hypertexte" xfId="288" builtinId="8" hidden="1"/>
    <cellStyle name="Lien hypertexte" xfId="352" builtinId="8" hidden="1"/>
    <cellStyle name="Lien hypertexte" xfId="392" builtinId="8" hidden="1"/>
    <cellStyle name="Lien hypertexte" xfId="672" builtinId="8" hidden="1"/>
    <cellStyle name="Lien hypertexte" xfId="928" builtinId="8" hidden="1"/>
    <cellStyle name="Lien hypertexte" xfId="970" builtinId="8" hidden="1"/>
    <cellStyle name="Lien hypertexte" xfId="714" builtinId="8" hidden="1"/>
    <cellStyle name="Lien hypertexte" xfId="458" builtinId="8" hidden="1"/>
    <cellStyle name="Lien hypertexte" xfId="202" builtinId="8" hidden="1"/>
    <cellStyle name="Lien hypertexte" xfId="60" builtinId="8" hidden="1"/>
    <cellStyle name="Lien hypertexte" xfId="262" builtinId="8" hidden="1"/>
    <cellStyle name="Lien hypertexte" xfId="518" builtinId="8" hidden="1"/>
    <cellStyle name="Lien hypertexte" xfId="774" builtinId="8" hidden="1"/>
    <cellStyle name="Lien hypertexte" xfId="1030" builtinId="8" hidden="1"/>
    <cellStyle name="Lien hypertexte" xfId="868" builtinId="8" hidden="1"/>
    <cellStyle name="Lien hypertexte" xfId="612" builtinId="8" hidden="1"/>
    <cellStyle name="Lien hypertexte" xfId="356" builtinId="8" hidden="1"/>
    <cellStyle name="Lien hypertexte" xfId="228" builtinId="8" hidden="1"/>
    <cellStyle name="Lien hypertexte" xfId="240" builtinId="8" hidden="1"/>
    <cellStyle name="Lien hypertexte" xfId="364" builtinId="8" hidden="1"/>
    <cellStyle name="Lien hypertexte" xfId="620" builtinId="8" hidden="1"/>
    <cellStyle name="Lien hypertexte" xfId="876" builtinId="8" hidden="1"/>
    <cellStyle name="Lien hypertexte" xfId="1022" builtinId="8" hidden="1"/>
    <cellStyle name="Lien hypertexte" xfId="766" builtinId="8" hidden="1"/>
    <cellStyle name="Lien hypertexte" xfId="510" builtinId="8" hidden="1"/>
    <cellStyle name="Lien hypertexte" xfId="254" builtinId="8" hidden="1"/>
    <cellStyle name="Lien hypertexte" xfId="64" builtinId="8" hidden="1"/>
    <cellStyle name="Lien hypertexte" xfId="210" builtinId="8" hidden="1"/>
    <cellStyle name="Lien hypertexte" xfId="466" builtinId="8" hidden="1"/>
    <cellStyle name="Lien hypertexte" xfId="722" builtinId="8" hidden="1"/>
    <cellStyle name="Lien hypertexte" xfId="978" builtinId="8" hidden="1"/>
    <cellStyle name="Lien hypertexte" xfId="760" builtinId="8" hidden="1"/>
    <cellStyle name="Lien hypertexte" xfId="936" builtinId="8" hidden="1"/>
    <cellStyle name="Lien hypertexte" xfId="856" builtinId="8" hidden="1"/>
    <cellStyle name="Lien hypertexte" xfId="680" builtinId="8" hidden="1"/>
    <cellStyle name="Lien hypertexte" xfId="568" builtinId="8" hidden="1"/>
    <cellStyle name="Lien hypertexte" xfId="584" builtinId="8" hidden="1"/>
    <cellStyle name="Lien hypertexte" xfId="1000" builtinId="8" hidden="1"/>
    <cellStyle name="Lien hypertexte" xfId="824" builtinId="8" hidden="1"/>
    <cellStyle name="Lien hypertexte" xfId="1075" builtinId="8" hidden="1"/>
    <cellStyle name="Lien hypertexte" xfId="818" builtinId="8" hidden="1"/>
    <cellStyle name="Lien hypertexte" xfId="562" builtinId="8" hidden="1"/>
    <cellStyle name="Lien hypertexte" xfId="306" builtinId="8" hidden="1"/>
    <cellStyle name="Lien hypertexte" xfId="104" builtinId="8" hidden="1"/>
    <cellStyle name="Lien hypertexte" xfId="158" builtinId="8" hidden="1"/>
    <cellStyle name="Lien hypertexte" xfId="414" builtinId="8" hidden="1"/>
    <cellStyle name="Lien hypertexte" xfId="670" builtinId="8" hidden="1"/>
    <cellStyle name="Lien hypertexte" xfId="926" builtinId="8" hidden="1"/>
    <cellStyle name="Lien hypertexte" xfId="972" builtinId="8" hidden="1"/>
    <cellStyle name="Lien hypertexte" xfId="716" builtinId="8" hidden="1"/>
    <cellStyle name="Lien hypertexte" xfId="460" builtinId="8" hidden="1"/>
    <cellStyle name="Lien hypertexte" xfId="176" builtinId="8" hidden="1"/>
    <cellStyle name="Lien hypertexte" xfId="120" builtinId="8" hidden="1"/>
    <cellStyle name="Lien hypertexte" xfId="260" builtinId="8" hidden="1"/>
    <cellStyle name="Lien hypertexte" xfId="516" builtinId="8" hidden="1"/>
    <cellStyle name="Lien hypertexte" xfId="772" builtinId="8" hidden="1"/>
    <cellStyle name="Lien hypertexte" xfId="1028" builtinId="8" hidden="1"/>
    <cellStyle name="Lien hypertexte" xfId="870" builtinId="8" hidden="1"/>
    <cellStyle name="Lien hypertexte" xfId="614" builtinId="8" hidden="1"/>
    <cellStyle name="Lien hypertexte" xfId="358" builtinId="8" hidden="1"/>
    <cellStyle name="Lien hypertexte" xfId="68" builtinId="8" hidden="1"/>
    <cellStyle name="Lien hypertexte" xfId="66" builtinId="8" hidden="1"/>
    <cellStyle name="Lien hypertexte" xfId="362" builtinId="8" hidden="1"/>
    <cellStyle name="Lien hypertexte" xfId="618" builtinId="8" hidden="1"/>
    <cellStyle name="Lien hypertexte" xfId="874" builtinId="8" hidden="1"/>
    <cellStyle name="Lien hypertexte" xfId="1024" builtinId="8" hidden="1"/>
    <cellStyle name="Lien hypertexte" xfId="768" builtinId="8" hidden="1"/>
    <cellStyle name="Lien hypertexte" xfId="512" builtinId="8" hidden="1"/>
    <cellStyle name="Lien hypertexte" xfId="496" builtinId="8" hidden="1"/>
    <cellStyle name="Lien hypertexte" xfId="256" builtinId="8" hidden="1"/>
    <cellStyle name="Lien hypertexte" xfId="448" builtinId="8" hidden="1"/>
    <cellStyle name="Lien hypertexte" xfId="822" builtinId="8" hidden="1"/>
    <cellStyle name="Lien hypertexte" xfId="694" builtinId="8" hidden="1"/>
    <cellStyle name="Lien hypertexte" xfId="438" builtinId="8" hidden="1"/>
    <cellStyle name="Lien hypertexte" xfId="310" builtinId="8" hidden="1"/>
    <cellStyle name="Lien hypertexte" xfId="182" builtinId="8" hidden="1"/>
    <cellStyle name="Lien hypertexte" xfId="78" builtinId="8" hidden="1"/>
    <cellStyle name="Lien hypertexte" xfId="154" builtinId="8" hidden="1"/>
    <cellStyle name="Lien hypertexte" xfId="282" builtinId="8" hidden="1"/>
    <cellStyle name="Lien hypertexte" xfId="538" builtinId="8" hidden="1"/>
    <cellStyle name="Lien hypertexte" xfId="666" builtinId="8" hidden="1"/>
    <cellStyle name="Lien hypertexte" xfId="794" builtinId="8" hidden="1"/>
    <cellStyle name="Lien hypertexte" xfId="1050" builtinId="8" hidden="1"/>
    <cellStyle name="Lien hypertexte" xfId="976" builtinId="8" hidden="1"/>
    <cellStyle name="Lien hypertexte" xfId="848" builtinId="8" hidden="1"/>
    <cellStyle name="Lien hypertexte" xfId="592" builtinId="8" hidden="1"/>
    <cellStyle name="Lien hypertexte" xfId="360" builtinId="8" hidden="1"/>
    <cellStyle name="Lien hypertexte" xfId="440" builtinId="8" hidden="1"/>
    <cellStyle name="Lien hypertexte" xfId="720" builtinId="8" hidden="1"/>
    <cellStyle name="Lien hypertexte" xfId="922" builtinId="8" hidden="1"/>
    <cellStyle name="Lien hypertexte" xfId="410" builtinId="8" hidden="1"/>
    <cellStyle name="Lien hypertexte" xfId="100" builtinId="8" hidden="1"/>
    <cellStyle name="Lien hypertexte" xfId="566" builtinId="8" hidden="1"/>
    <cellStyle name="Lien hypertexte" xfId="436" builtinId="8" hidden="1"/>
    <cellStyle name="Lien hypertexte" xfId="692" builtinId="8" hidden="1"/>
    <cellStyle name="Lien hypertexte" xfId="820" builtinId="8" hidden="1"/>
    <cellStyle name="Lien hypertexte" xfId="948" builtinId="8" hidden="1"/>
    <cellStyle name="Lien hypertexte" xfId="1077" builtinId="8" hidden="1"/>
    <cellStyle name="Lien hypertexte" xfId="950" builtinId="8" hidden="1"/>
    <cellStyle name="Lien hypertexte" xfId="564" builtinId="8" hidden="1"/>
    <cellStyle name="Lien hypertexte" xfId="192" builtinId="8" hidden="1"/>
    <cellStyle name="Lien hypertexte" xfId="308" builtinId="8" hidden="1"/>
    <cellStyle name="Lien hypertexte" xfId="136" builtinId="8" hidden="1"/>
    <cellStyle name="Lien hypertexte" xfId="148" builtinId="8" hidden="1"/>
    <cellStyle name="Lien hypertexte visité" xfId="351" builtinId="9" hidden="1"/>
    <cellStyle name="Lien hypertexte visité" xfId="239" builtinId="9" hidden="1"/>
    <cellStyle name="Lien hypertexte visité" xfId="203" builtinId="9" hidden="1"/>
    <cellStyle name="Lien hypertexte visité" xfId="661" builtinId="9" hidden="1"/>
    <cellStyle name="Lien hypertexte visité" xfId="91" builtinId="9" hidden="1"/>
    <cellStyle name="Lien hypertexte visité" xfId="933" builtinId="9" hidden="1"/>
    <cellStyle name="Lien hypertexte visité" xfId="687" builtinId="9" hidden="1"/>
    <cellStyle name="Lien hypertexte visité" xfId="497" builtinId="9" hidden="1"/>
    <cellStyle name="Lien hypertexte visité" xfId="503" builtinId="9" hidden="1"/>
    <cellStyle name="Lien hypertexte visité" xfId="435" builtinId="9" hidden="1"/>
    <cellStyle name="Lien hypertexte visité" xfId="449" builtinId="9" hidden="1"/>
    <cellStyle name="Lien hypertexte visité" xfId="451" builtinId="9" hidden="1"/>
    <cellStyle name="Lien hypertexte visité" xfId="427" builtinId="9" hidden="1"/>
    <cellStyle name="Lien hypertexte visité" xfId="415" builtinId="9" hidden="1"/>
    <cellStyle name="Lien hypertexte visité" xfId="431" builtinId="9" hidden="1"/>
    <cellStyle name="Lien hypertexte visité" xfId="443" builtinId="9" hidden="1"/>
    <cellStyle name="Lien hypertexte visité" xfId="479" builtinId="9" hidden="1"/>
    <cellStyle name="Lien hypertexte visité" xfId="519" builtinId="9" hidden="1"/>
    <cellStyle name="Lien hypertexte visité" xfId="601" builtinId="9" hidden="1"/>
    <cellStyle name="Lien hypertexte visité" xfId="555" builtinId="9" hidden="1"/>
    <cellStyle name="Lien hypertexte visité" xfId="545" builtinId="9" hidden="1"/>
    <cellStyle name="Lien hypertexte visité" xfId="511" builtinId="9" hidden="1"/>
    <cellStyle name="Lien hypertexte visité" xfId="753" builtinId="9" hidden="1"/>
    <cellStyle name="Lien hypertexte visité" xfId="883" builtinId="9" hidden="1"/>
    <cellStyle name="Lien hypertexte visité" xfId="871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823" builtinId="9" hidden="1"/>
    <cellStyle name="Lien hypertexte visité" xfId="465" builtinId="9" hidden="1"/>
    <cellStyle name="Lien hypertexte visité" xfId="563" builtinId="9" hidden="1"/>
    <cellStyle name="Lien hypertexte visité" xfId="575" builtinId="9" hidden="1"/>
    <cellStyle name="Lien hypertexte visité" xfId="583" builtinId="9" hidden="1"/>
    <cellStyle name="Lien hypertexte visité" xfId="587" builtinId="9" hidden="1"/>
    <cellStyle name="Lien hypertexte visité" xfId="609" builtinId="9" hidden="1"/>
    <cellStyle name="Lien hypertexte visité" xfId="611" builtinId="9" hidden="1"/>
    <cellStyle name="Lien hypertexte visité" xfId="603" builtinId="9" hidden="1"/>
    <cellStyle name="Lien hypertexte visité" xfId="463" builtinId="9" hidden="1"/>
    <cellStyle name="Lien hypertexte visité" xfId="467" builtinId="9" hidden="1"/>
    <cellStyle name="Lien hypertexte visité" xfId="481" builtinId="9" hidden="1"/>
    <cellStyle name="Lien hypertexte visité" xfId="595" builtinId="9" hidden="1"/>
    <cellStyle name="Lien hypertexte visité" xfId="521" builtinId="9" hidden="1"/>
    <cellStyle name="Lien hypertexte visité" xfId="529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647" builtinId="9" hidden="1"/>
    <cellStyle name="Lien hypertexte visité" xfId="625" builtinId="9" hidden="1"/>
    <cellStyle name="Lien hypertexte visité" xfId="775" builtinId="9" hidden="1"/>
    <cellStyle name="Lien hypertexte visité" xfId="795" builtinId="9" hidden="1"/>
    <cellStyle name="Lien hypertexte visité" xfId="859" builtinId="9" hidden="1"/>
    <cellStyle name="Lien hypertexte visité" xfId="513" builtinId="9" hidden="1"/>
    <cellStyle name="Lien hypertexte visité" xfId="537" builtinId="9" hidden="1"/>
    <cellStyle name="Lien hypertexte visité" xfId="515" builtinId="9" hidden="1"/>
    <cellStyle name="Lien hypertexte visité" xfId="471" builtinId="9" hidden="1"/>
    <cellStyle name="Lien hypertexte visité" xfId="607" builtinId="9" hidden="1"/>
    <cellStyle name="Lien hypertexte visité" xfId="577" builtinId="9" hidden="1"/>
    <cellStyle name="Lien hypertexte visité" xfId="475" builtinId="9" hidden="1"/>
    <cellStyle name="Lien hypertexte visité" xfId="833" builtinId="9" hidden="1"/>
    <cellStyle name="Lien hypertexte visité" xfId="895" builtinId="9" hidden="1"/>
    <cellStyle name="Lien hypertexte visité" xfId="535" builtinId="9" hidden="1"/>
    <cellStyle name="Lien hypertexte visité" xfId="499" builtinId="9" hidden="1"/>
    <cellStyle name="Lien hypertexte visité" xfId="411" builtinId="9" hidden="1"/>
    <cellStyle name="Lien hypertexte visité" xfId="425" builtinId="9" hidden="1"/>
    <cellStyle name="Lien hypertexte visité" xfId="495" builtinId="9" hidden="1"/>
    <cellStyle name="Lien hypertexte visité" xfId="365" builtinId="9" hidden="1"/>
    <cellStyle name="Lien hypertexte visité" xfId="533" builtinId="9" hidden="1"/>
    <cellStyle name="Lien hypertexte visité" xfId="397" builtinId="9" hidden="1"/>
    <cellStyle name="Lien hypertexte visité" xfId="391" builtinId="9" hidden="1"/>
    <cellStyle name="Lien hypertexte visité" xfId="373" builtinId="9" hidden="1"/>
    <cellStyle name="Lien hypertexte visité" xfId="329" builtinId="9" hidden="1"/>
    <cellStyle name="Lien hypertexte visité" xfId="305" builtinId="9" hidden="1"/>
    <cellStyle name="Lien hypertexte visité" xfId="287" builtinId="9" hidden="1"/>
    <cellStyle name="Lien hypertexte visité" xfId="245" builtinId="9" hidden="1"/>
    <cellStyle name="Lien hypertexte visité" xfId="219" builtinId="9" hidden="1"/>
    <cellStyle name="Lien hypertexte visité" xfId="429" builtinId="9" hidden="1"/>
    <cellStyle name="Lien hypertexte visité" xfId="565" builtinId="9" hidden="1"/>
    <cellStyle name="Lien hypertexte visité" xfId="629" builtinId="9" hidden="1"/>
    <cellStyle name="Lien hypertexte visité" xfId="717" builtinId="9" hidden="1"/>
    <cellStyle name="Lien hypertexte visité" xfId="165" builtinId="9" hidden="1"/>
    <cellStyle name="Lien hypertexte visité" xfId="105" builtinId="9" hidden="1"/>
    <cellStyle name="Lien hypertexte visité" xfId="103" builtinId="9" hidden="1"/>
    <cellStyle name="Lien hypertexte visité" xfId="677" builtinId="9" hidden="1"/>
    <cellStyle name="Lien hypertexte visité" xfId="955" builtinId="9" hidden="1"/>
    <cellStyle name="Lien hypertexte visité" xfId="675" builtinId="9" hidden="1"/>
    <cellStyle name="Lien hypertexte visité" xfId="1045" builtinId="9" hidden="1"/>
    <cellStyle name="Lien hypertexte visité" xfId="789" builtinId="9" hidden="1"/>
    <cellStyle name="Lien hypertexte visité" xfId="1025" builtinId="9" hidden="1"/>
    <cellStyle name="Lien hypertexte visité" xfId="1049" builtinId="9" hidden="1"/>
    <cellStyle name="Lien hypertexte visité" xfId="257" builtinId="9" hidden="1"/>
    <cellStyle name="Lien hypertexte visité" xfId="77" builtinId="9" hidden="1"/>
    <cellStyle name="Lien hypertexte visité" xfId="711" builtinId="9" hidden="1"/>
    <cellStyle name="Lien hypertexte visité" xfId="837" builtinId="9" hidden="1"/>
    <cellStyle name="Lien hypertexte visité" xfId="619" builtinId="9" hidden="1"/>
    <cellStyle name="Lien hypertexte visité" xfId="767" builtinId="9" hidden="1"/>
    <cellStyle name="Lien hypertexte visité" xfId="841" builtinId="9" hidden="1"/>
    <cellStyle name="Lien hypertexte visité" xfId="811" builtinId="9" hidden="1"/>
    <cellStyle name="Lien hypertexte visité" xfId="179" builtinId="9" hidden="1"/>
    <cellStyle name="Lien hypertexte visité" xfId="297" builtinId="9" hidden="1"/>
    <cellStyle name="Lien hypertexte visité" xfId="157" builtinId="9" hidden="1"/>
    <cellStyle name="Lien hypertexte visité" xfId="285" builtinId="9" hidden="1"/>
    <cellStyle name="Lien hypertexte visité" xfId="253" builtinId="9" hidden="1"/>
    <cellStyle name="Lien hypertexte visité" xfId="135" builtinId="9" hidden="1"/>
    <cellStyle name="Lien hypertexte visité" xfId="79" builtinId="9" hidden="1"/>
    <cellStyle name="Lien hypertexte visité" xfId="181" builtinId="9" hidden="1"/>
    <cellStyle name="Lien hypertexte visité" xfId="161" builtinId="9" hidden="1"/>
    <cellStyle name="Lien hypertexte visité" xfId="371" builtinId="9" hidden="1"/>
    <cellStyle name="Lien hypertexte visité" xfId="237" builtinId="9" hidden="1"/>
    <cellStyle name="Lien hypertexte visité" xfId="171" builtinId="9" hidden="1"/>
    <cellStyle name="Lien hypertexte visité" xfId="49" builtinId="9" hidden="1"/>
    <cellStyle name="Lien hypertexte visité" xfId="71" builtinId="9" hidden="1"/>
    <cellStyle name="Lien hypertexte visité" xfId="101" builtinId="9" hidden="1"/>
    <cellStyle name="Lien hypertexte visité" xfId="779" builtinId="9" hidden="1"/>
    <cellStyle name="Lien hypertexte visité" xfId="213" builtinId="9" hidden="1"/>
    <cellStyle name="Lien hypertexte visité" xfId="461" builtinId="9" hidden="1"/>
    <cellStyle name="Lien hypertexte visité" xfId="653" builtinId="9" hidden="1"/>
    <cellStyle name="Lien hypertexte visité" xfId="701" builtinId="9" hidden="1"/>
    <cellStyle name="Lien hypertexte visité" xfId="749" builtinId="9" hidden="1"/>
    <cellStyle name="Lien hypertexte visité" xfId="199" builtinId="9" hidden="1"/>
    <cellStyle name="Lien hypertexte visité" xfId="115" builtinId="9" hidden="1"/>
    <cellStyle name="Lien hypertexte visité" xfId="307" builtinId="9" hidden="1"/>
    <cellStyle name="Lien hypertexte visité" xfId="913" builtinId="9" hidden="1"/>
    <cellStyle name="Lien hypertexte visité" xfId="663" builtinId="9" hidden="1"/>
    <cellStyle name="Lien hypertexte visité" xfId="713" builtinId="9" hidden="1"/>
    <cellStyle name="Lien hypertexte visité" xfId="857" builtinId="9" hidden="1"/>
    <cellStyle name="Lien hypertexte visité" xfId="569" builtinId="9" hidden="1"/>
    <cellStyle name="Lien hypertexte visité" xfId="615" builtinId="9" hidden="1"/>
    <cellStyle name="Lien hypertexte visité" xfId="419" builtinId="9" hidden="1"/>
    <cellStyle name="Lien hypertexte visité" xfId="423" builtinId="9" hidden="1"/>
    <cellStyle name="Lien hypertexte visité" xfId="441" builtinId="9" hidden="1"/>
    <cellStyle name="Lien hypertexte visité" xfId="459" builtinId="9" hidden="1"/>
    <cellStyle name="Lien hypertexte visité" xfId="599" builtinId="9" hidden="1"/>
    <cellStyle name="Lien hypertexte visité" xfId="585" builtinId="9" hidden="1"/>
    <cellStyle name="Lien hypertexte visité" xfId="539" builtinId="9" hidden="1"/>
    <cellStyle name="Lien hypertexte visité" xfId="527" builtinId="9" hidden="1"/>
    <cellStyle name="Lien hypertexte visité" xfId="507" builtinId="9" hidden="1"/>
    <cellStyle name="Lien hypertexte visité" xfId="261" builtinId="9" hidden="1"/>
    <cellStyle name="Lien hypertexte visité" xfId="225" builtinId="9" hidden="1"/>
    <cellStyle name="Lien hypertexte visité" xfId="215" builtinId="9" hidden="1"/>
    <cellStyle name="Lien hypertexte visité" xfId="485" builtinId="9" hidden="1"/>
    <cellStyle name="Lien hypertexte visité" xfId="517" builtinId="9" hidden="1"/>
    <cellStyle name="Lien hypertexte visité" xfId="709" builtinId="9" hidden="1"/>
    <cellStyle name="Lien hypertexte visité" xfId="773" builtinId="9" hidden="1"/>
    <cellStyle name="Lien hypertexte visité" xfId="869" builtinId="9" hidden="1"/>
    <cellStyle name="Lien hypertexte visité" xfId="965" builtinId="9" hidden="1"/>
    <cellStyle name="Lien hypertexte visité" xfId="1074" builtinId="9" hidden="1"/>
    <cellStyle name="Lien hypertexte visité" xfId="1051" builtinId="9" hidden="1"/>
    <cellStyle name="Lien hypertexte visité" xfId="1009" builtinId="9" hidden="1"/>
    <cellStyle name="Lien hypertexte visité" xfId="977" builtinId="9" hidden="1"/>
    <cellStyle name="Lien hypertexte visité" xfId="945" builtinId="9" hidden="1"/>
    <cellStyle name="Lien hypertexte visité" xfId="935" builtinId="9" hidden="1"/>
    <cellStyle name="Lien hypertexte visité" xfId="631" builtinId="9" hidden="1"/>
    <cellStyle name="Lien hypertexte visité" xfId="633" builtinId="9" hidden="1"/>
    <cellStyle name="Lien hypertexte visité" xfId="641" builtinId="9" hidden="1"/>
    <cellStyle name="Lien hypertexte visité" xfId="655" builtinId="9" hidden="1"/>
    <cellStyle name="Lien hypertexte visité" xfId="659" builtinId="9" hidden="1"/>
    <cellStyle name="Lien hypertexte visité" xfId="665" builtinId="9" hidden="1"/>
    <cellStyle name="Lien hypertexte visité" xfId="683" builtinId="9" hidden="1"/>
    <cellStyle name="Lien hypertexte visité" xfId="691" builtinId="9" hidden="1"/>
    <cellStyle name="Lien hypertexte visité" xfId="697" builtinId="9" hidden="1"/>
    <cellStyle name="Lien hypertexte visité" xfId="705" builtinId="9" hidden="1"/>
    <cellStyle name="Lien hypertexte visité" xfId="719" builtinId="9" hidden="1"/>
    <cellStyle name="Lien hypertexte visité" xfId="727" builtinId="9" hidden="1"/>
    <cellStyle name="Lien hypertexte visité" xfId="739" builtinId="9" hidden="1"/>
    <cellStyle name="Lien hypertexte visité" xfId="743" builtinId="9" hidden="1"/>
    <cellStyle name="Lien hypertexte visité" xfId="755" builtinId="9" hidden="1"/>
    <cellStyle name="Lien hypertexte visité" xfId="763" builtinId="9" hidden="1"/>
    <cellStyle name="Lien hypertexte visité" xfId="777" builtinId="9" hidden="1"/>
    <cellStyle name="Lien hypertexte visité" xfId="783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51" builtinId="9" hidden="1"/>
    <cellStyle name="Lien hypertexte visité" xfId="855" builtinId="9" hidden="1"/>
    <cellStyle name="Lien hypertexte visité" xfId="86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75" builtinId="9" hidden="1"/>
    <cellStyle name="Lien hypertexte visité" xfId="867" builtinId="9" hidden="1"/>
    <cellStyle name="Lien hypertexte visité" xfId="819" builtinId="9" hidden="1"/>
    <cellStyle name="Lien hypertexte visité" xfId="721" builtinId="9" hidden="1"/>
    <cellStyle name="Lien hypertexte visité" xfId="671" builtinId="9" hidden="1"/>
    <cellStyle name="Lien hypertexte visité" xfId="623" builtinId="9" hidden="1"/>
    <cellStyle name="Lien hypertexte visité" xfId="613" builtinId="9" hidden="1"/>
    <cellStyle name="Lien hypertexte visité" xfId="817" builtinId="9" hidden="1"/>
    <cellStyle name="Lien hypertexte visité" xfId="473" builtinId="9" hidden="1"/>
    <cellStyle name="Lien hypertexte visité" xfId="129" builtinId="9" hidden="1"/>
    <cellStyle name="Lien hypertexte visité" xfId="509" builtinId="9" hidden="1"/>
    <cellStyle name="Lien hypertexte visité" xfId="1001" builtinId="9" hidden="1"/>
    <cellStyle name="Lien hypertexte visité" xfId="1015" builtinId="9" hidden="1"/>
    <cellStyle name="Lien hypertexte visité" xfId="1023" builtinId="9" hidden="1"/>
    <cellStyle name="Lien hypertexte visité" xfId="931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21" builtinId="9" hidden="1"/>
    <cellStyle name="Lien hypertexte visité" xfId="907" builtinId="9" hidden="1"/>
    <cellStyle name="Lien hypertexte visité" xfId="905" builtinId="9" hidden="1"/>
    <cellStyle name="Lien hypertexte visité" xfId="927" builtinId="9" hidden="1"/>
    <cellStyle name="Lien hypertexte visité" xfId="943" builtinId="9" hidden="1"/>
    <cellStyle name="Lien hypertexte visité" xfId="929" builtinId="9" hidden="1"/>
    <cellStyle name="Lien hypertexte visité" xfId="991" builtinId="9" hidden="1"/>
    <cellStyle name="Lien hypertexte visité" xfId="1043" builtinId="9" hidden="1"/>
    <cellStyle name="Lien hypertexte visité" xfId="853" builtinId="9" hidden="1"/>
    <cellStyle name="Lien hypertexte visité" xfId="941" builtinId="9" hidden="1"/>
    <cellStyle name="Lien hypertexte visité" xfId="1037" builtinId="9" hidden="1"/>
    <cellStyle name="Lien hypertexte visité" xfId="1078" builtinId="9" hidden="1"/>
    <cellStyle name="Lien hypertexte visité" xfId="1033" builtinId="9" hidden="1"/>
    <cellStyle name="Lien hypertexte visité" xfId="589" builtinId="9" hidden="1"/>
    <cellStyle name="Lien hypertexte visité" xfId="247" builtinId="9" hidden="1"/>
    <cellStyle name="Lien hypertexte visité" xfId="395" builtinId="9" hidden="1"/>
    <cellStyle name="Lien hypertexte visité" xfId="383" builtinId="9" hidden="1"/>
    <cellStyle name="Lien hypertexte visité" xfId="355" builtinId="9" hidden="1"/>
    <cellStyle name="Lien hypertexte visité" xfId="299" builtinId="9" hidden="1"/>
    <cellStyle name="Lien hypertexte visité" xfId="283" builtinId="9" hidden="1"/>
    <cellStyle name="Lien hypertexte visité" xfId="267" builtinId="9" hidden="1"/>
    <cellStyle name="Lien hypertexte visité" xfId="229" builtinId="9" hidden="1"/>
    <cellStyle name="Lien hypertexte visité" xfId="327" builtinId="9" hidden="1"/>
    <cellStyle name="Lien hypertexte visité" xfId="971" builtinId="9" hidden="1"/>
    <cellStyle name="Lien hypertexte visité" xfId="1005" builtinId="9" hidden="1"/>
    <cellStyle name="Lien hypertexte visité" xfId="989" builtinId="9" hidden="1"/>
    <cellStyle name="Lien hypertexte visité" xfId="957" builtinId="9" hidden="1"/>
    <cellStyle name="Lien hypertexte visité" xfId="925" builtinId="9" hidden="1"/>
    <cellStyle name="Lien hypertexte visité" xfId="909" builtinId="9" hidden="1"/>
    <cellStyle name="Lien hypertexte visité" xfId="885" builtinId="9" hidden="1"/>
    <cellStyle name="Lien hypertexte visité" xfId="821" builtinId="9" hidden="1"/>
    <cellStyle name="Lien hypertexte visité" xfId="813" builtinId="9" hidden="1"/>
    <cellStyle name="Lien hypertexte visité" xfId="845" builtinId="9" hidden="1"/>
    <cellStyle name="Lien hypertexte visité" xfId="961" builtinId="9" hidden="1"/>
    <cellStyle name="Lien hypertexte visité" xfId="969" builtinId="9" hidden="1"/>
    <cellStyle name="Lien hypertexte visité" xfId="975" builtinId="9" hidden="1"/>
    <cellStyle name="Lien hypertexte visité" xfId="993" builtinId="9" hidden="1"/>
    <cellStyle name="Lien hypertexte visité" xfId="995" builtinId="9" hidden="1"/>
    <cellStyle name="Lien hypertexte visité" xfId="877" builtinId="9" hidden="1"/>
    <cellStyle name="Lien hypertexte visité" xfId="1047" builtinId="9" hidden="1"/>
    <cellStyle name="Lien hypertexte visité" xfId="1057" builtinId="9" hidden="1"/>
    <cellStyle name="Lien hypertexte visité" xfId="1060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501" builtinId="9" hidden="1"/>
    <cellStyle name="Lien hypertexte visité" xfId="669" builtinId="9" hidden="1"/>
    <cellStyle name="Lien hypertexte visité" xfId="757" builtinId="9" hidden="1"/>
    <cellStyle name="Lien hypertexte visité" xfId="273" builtinId="9" hidden="1"/>
    <cellStyle name="Lien hypertexte visité" xfId="223" builtinId="9" hidden="1"/>
    <cellStyle name="Lien hypertexte visité" xfId="295" builtinId="9" hidden="1"/>
    <cellStyle name="Lien hypertexte visité" xfId="369" builtinId="9" hidden="1"/>
    <cellStyle name="Lien hypertexte visité" xfId="1035" builtinId="9" hidden="1"/>
    <cellStyle name="Lien hypertexte visité" xfId="1021" builtinId="9" hidden="1"/>
    <cellStyle name="Lien hypertexte visité" xfId="1068" builtinId="9" hidden="1"/>
    <cellStyle name="Lien hypertexte visité" xfId="1039" builtinId="9" hidden="1"/>
    <cellStyle name="Lien hypertexte visité" xfId="979" builtinId="9" hidden="1"/>
    <cellStyle name="Lien hypertexte visité" xfId="1013" builtinId="9" hidden="1"/>
    <cellStyle name="Lien hypertexte visité" xfId="829" builtinId="9" hidden="1"/>
    <cellStyle name="Lien hypertexte visité" xfId="949" builtinId="9" hidden="1"/>
    <cellStyle name="Lien hypertexte visité" xfId="985" builtinId="9" hidden="1"/>
    <cellStyle name="Lien hypertexte visité" xfId="241" builtinId="9" hidden="1"/>
    <cellStyle name="Lien hypertexte visité" xfId="339" builtinId="9" hidden="1"/>
    <cellStyle name="Lien hypertexte visité" xfId="409" builtinId="9" hidden="1"/>
    <cellStyle name="Lien hypertexte visité" xfId="1066" builtinId="9" hidden="1"/>
    <cellStyle name="Lien hypertexte visité" xfId="893" builtinId="9" hidden="1"/>
    <cellStyle name="Lien hypertexte visité" xfId="1017" builtinId="9" hidden="1"/>
    <cellStyle name="Lien hypertexte visité" xfId="899" builtinId="9" hidden="1"/>
    <cellStyle name="Lien hypertexte visité" xfId="919" builtinId="9" hidden="1"/>
    <cellStyle name="Lien hypertexte visité" xfId="937" builtinId="9" hidden="1"/>
    <cellStyle name="Lien hypertexte visité" xfId="1011" builtinId="9" hidden="1"/>
    <cellStyle name="Lien hypertexte visité" xfId="839" builtinId="9" hidden="1"/>
    <cellStyle name="Lien hypertexte visité" xfId="1064" builtinId="9" hidden="1"/>
    <cellStyle name="Lien hypertexte visité" xfId="769" builtinId="9" hidden="1"/>
    <cellStyle name="Lien hypertexte visité" xfId="881" builtinId="9" hidden="1"/>
    <cellStyle name="Lien hypertexte visité" xfId="873" builtinId="9" hidden="1"/>
    <cellStyle name="Lien hypertexte visité" xfId="849" builtinId="9" hidden="1"/>
    <cellStyle name="Lien hypertexte visité" xfId="815" builtinId="9" hidden="1"/>
    <cellStyle name="Lien hypertexte visité" xfId="791" builtinId="9" hidden="1"/>
    <cellStyle name="Lien hypertexte visité" xfId="759" builtinId="9" hidden="1"/>
    <cellStyle name="Lien hypertexte visité" xfId="735" builtinId="9" hidden="1"/>
    <cellStyle name="Lien hypertexte visité" xfId="703" builtinId="9" hidden="1"/>
    <cellStyle name="Lien hypertexte visité" xfId="679" builtinId="9" hidden="1"/>
    <cellStyle name="Lien hypertexte visité" xfId="643" builtinId="9" hidden="1"/>
    <cellStyle name="Lien hypertexte visité" xfId="923" builtinId="9" hidden="1"/>
    <cellStyle name="Lien hypertexte visité" xfId="987" builtinId="9" hidden="1"/>
    <cellStyle name="Lien hypertexte visité" xfId="997" builtinId="9" hidden="1"/>
    <cellStyle name="Lien hypertexte visité" xfId="741" builtinId="9" hidden="1"/>
    <cellStyle name="Lien hypertexte visité" xfId="207" builtinId="9" hidden="1"/>
    <cellStyle name="Lien hypertexte visité" xfId="279" builtinId="9" hidden="1"/>
    <cellStyle name="Lien hypertexte visité" xfId="571" builtinId="9" hidden="1"/>
    <cellStyle name="Lien hypertexte visité" xfId="491" builtinId="9" hidden="1"/>
    <cellStyle name="Lien hypertexte visité" xfId="489" builtinId="9" hidden="1"/>
    <cellStyle name="Lien hypertexte visité" xfId="809" builtinId="9" hidden="1"/>
    <cellStyle name="Lien hypertexte visité" xfId="549" builtinId="9" hidden="1"/>
    <cellStyle name="Lien hypertexte visité" xfId="151" builtinId="9" hidden="1"/>
    <cellStyle name="Lien hypertexte visité" xfId="557" builtinId="9" hidden="1"/>
    <cellStyle name="Lien hypertexte visité" xfId="903" builtinId="9" hidden="1"/>
    <cellStyle name="Lien hypertexte visité" xfId="61" builtinId="9" hidden="1"/>
    <cellStyle name="Lien hypertexte visité" xfId="289" builtinId="9" hidden="1"/>
    <cellStyle name="Lien hypertexte visité" xfId="99" builtinId="9" hidden="1"/>
    <cellStyle name="Lien hypertexte visité" xfId="155" builtinId="9" hidden="1"/>
    <cellStyle name="Lien hypertexte visité" xfId="65" builtinId="9" hidden="1"/>
    <cellStyle name="Lien hypertexte visité" xfId="695" builtinId="9" hidden="1"/>
    <cellStyle name="Lien hypertexte visité" xfId="455" builtinId="9" hidden="1"/>
    <cellStyle name="Lien hypertexte visité" xfId="959" builtinId="9" hidden="1"/>
    <cellStyle name="Lien hypertexte visité" xfId="413" builtinId="9" hidden="1"/>
    <cellStyle name="Lien hypertexte visité" xfId="343" builtinId="9" hidden="1"/>
    <cellStyle name="Lien hypertexte visité" xfId="781" builtinId="9" hidden="1"/>
    <cellStyle name="Lien hypertexte visité" xfId="477" builtinId="9" hidden="1"/>
    <cellStyle name="Lien hypertexte visité" xfId="263" builtinId="9" hidden="1"/>
    <cellStyle name="Lien hypertexte visité" xfId="347" builtinId="9" hidden="1"/>
    <cellStyle name="Lien hypertexte visité" xfId="313" builtinId="9" hidden="1"/>
    <cellStyle name="Lien hypertexte visité" xfId="439" builtinId="9" hidden="1"/>
    <cellStyle name="Lien hypertexte visité" xfId="591" builtinId="9" hidden="1"/>
    <cellStyle name="Lien hypertexte visité" xfId="747" builtinId="9" hidden="1"/>
    <cellStyle name="Lien hypertexte visité" xfId="561" builtinId="9" hidden="1"/>
    <cellStyle name="Lien hypertexte visité" xfId="559" builtinId="9" hidden="1"/>
    <cellStyle name="Lien hypertexte visité" xfId="731" builtinId="9" hidden="1"/>
    <cellStyle name="Lien hypertexte visité" xfId="689" builtinId="9" hidden="1"/>
    <cellStyle name="Lien hypertexte visité" xfId="531" builtinId="9" hidden="1"/>
    <cellStyle name="Lien hypertexte visité" xfId="483" builtinId="9" hidden="1"/>
    <cellStyle name="Lien hypertexte visité" xfId="457" builtinId="9" hidden="1"/>
    <cellStyle name="Lien hypertexte visité" xfId="593" builtinId="9" hidden="1"/>
    <cellStyle name="Lien hypertexte visité" xfId="567" builtinId="9" hidden="1"/>
    <cellStyle name="Lien hypertexte visité" xfId="737" builtinId="9" hidden="1"/>
    <cellStyle name="Lien hypertexte visité" xfId="847" builtinId="9" hidden="1"/>
    <cellStyle name="Lien hypertexte visité" xfId="667" builtinId="9" hidden="1"/>
    <cellStyle name="Lien hypertexte visité" xfId="579" builtinId="9" hidden="1"/>
    <cellStyle name="Lien hypertexte visité" xfId="433" builtinId="9" hidden="1"/>
    <cellStyle name="Lien hypertexte visité" xfId="417" builtinId="9" hidden="1"/>
    <cellStyle name="Lien hypertexte visité" xfId="447" builtinId="9" hidden="1"/>
    <cellStyle name="Lien hypertexte visité" xfId="487" builtinId="9" hidden="1"/>
    <cellStyle name="Lien hypertexte visité" xfId="349" builtinId="9" hidden="1"/>
    <cellStyle name="Lien hypertexte visité" xfId="277" builtinId="9" hidden="1"/>
    <cellStyle name="Lien hypertexte visité" xfId="635" builtinId="9" hidden="1"/>
    <cellStyle name="Lien hypertexte visité" xfId="967" builtinId="9" hidden="1"/>
    <cellStyle name="Lien hypertexte visité" xfId="1029" builtinId="9" hidden="1"/>
    <cellStyle name="Lien hypertexte visité" xfId="645" builtinId="9" hidden="1"/>
    <cellStyle name="Lien hypertexte visité" xfId="453" builtinId="9" hidden="1"/>
    <cellStyle name="Lien hypertexte visité" xfId="243" builtinId="9" hidden="1"/>
    <cellStyle name="Lien hypertexte visité" xfId="553" builtinId="9" hidden="1"/>
    <cellStyle name="Lien hypertexte visité" xfId="617" builtinId="9" hidden="1"/>
    <cellStyle name="Lien hypertexte visité" xfId="505" builtinId="9" hidden="1"/>
    <cellStyle name="Lien hypertexte visité" xfId="761" builtinId="9" hidden="1"/>
    <cellStyle name="Lien hypertexte visité" xfId="1062" builtinId="9" hidden="1"/>
    <cellStyle name="Lien hypertexte visité" xfId="269" builtinId="9" hidden="1"/>
    <cellStyle name="Lien hypertexte visité" xfId="605" builtinId="9" hidden="1"/>
    <cellStyle name="Lien hypertexte visité" xfId="201" builtinId="9" hidden="1"/>
    <cellStyle name="Lien hypertexte visité" xfId="311" builtinId="9" hidden="1"/>
    <cellStyle name="Lien hypertexte visité" xfId="367" builtinId="9" hidden="1"/>
    <cellStyle name="Lien hypertexte visité" xfId="981" builtinId="9" hidden="1"/>
    <cellStyle name="Lien hypertexte visité" xfId="797" builtinId="9" hidden="1"/>
    <cellStyle name="Lien hypertexte visité" xfId="1003" builtinId="9" hidden="1"/>
    <cellStyle name="Lien hypertexte visité" xfId="911" builtinId="9" hidden="1"/>
    <cellStyle name="Lien hypertexte visité" xfId="915" builtinId="9" hidden="1"/>
    <cellStyle name="Lien hypertexte visité" xfId="939" builtinId="9" hidden="1"/>
    <cellStyle name="Lien hypertexte visité" xfId="1007" builtinId="9" hidden="1"/>
    <cellStyle name="Lien hypertexte visité" xfId="963" builtinId="9" hidden="1"/>
    <cellStyle name="Lien hypertexte visité" xfId="861" builtinId="9" hidden="1"/>
    <cellStyle name="Lien hypertexte visité" xfId="917" builtinId="9" hidden="1"/>
    <cellStyle name="Lien hypertexte visité" xfId="973" builtinId="9" hidden="1"/>
    <cellStyle name="Lien hypertexte visité" xfId="1072" builtinId="9" hidden="1"/>
    <cellStyle name="Lien hypertexte visité" xfId="1055" builtinId="9" hidden="1"/>
    <cellStyle name="Lien hypertexte visité" xfId="1027" builtinId="9" hidden="1"/>
    <cellStyle name="Lien hypertexte visité" xfId="723" builtinId="9" hidden="1"/>
    <cellStyle name="Lien hypertexte visité" xfId="699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99" builtinId="9" hidden="1"/>
    <cellStyle name="Lien hypertexte visité" xfId="1041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79" builtinId="9" hidden="1"/>
    <cellStyle name="Lien hypertexte visité" xfId="163" builtinId="9" hidden="1"/>
    <cellStyle name="Lien hypertexte visité" xfId="197" builtinId="9" hidden="1"/>
    <cellStyle name="Lien hypertexte visité" xfId="51" builtinId="9" hidden="1"/>
    <cellStyle name="Lien hypertexte visité" xfId="67" builtinId="9" hidden="1"/>
    <cellStyle name="Lien hypertexte visité" xfId="81" builtinId="9" hidden="1"/>
    <cellStyle name="Lien hypertexte visité" xfId="185" builtinId="9" hidden="1"/>
    <cellStyle name="Lien hypertexte visité" xfId="175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733" builtinId="9" hidden="1"/>
    <cellStyle name="Lien hypertexte visité" xfId="725" builtinId="9" hidden="1"/>
    <cellStyle name="Lien hypertexte visité" xfId="693" builtinId="9" hidden="1"/>
    <cellStyle name="Lien hypertexte visité" xfId="685" builtinId="9" hidden="1"/>
    <cellStyle name="Lien hypertexte visité" xfId="637" builtinId="9" hidden="1"/>
    <cellStyle name="Lien hypertexte visité" xfId="621" builtinId="9" hidden="1"/>
    <cellStyle name="Lien hypertexte visité" xfId="597" builtinId="9" hidden="1"/>
    <cellStyle name="Lien hypertexte visité" xfId="541" builtinId="9" hidden="1"/>
    <cellStyle name="Lien hypertexte visité" xfId="525" builtinId="9" hidden="1"/>
    <cellStyle name="Lien hypertexte visité" xfId="493" builtinId="9" hidden="1"/>
    <cellStyle name="Lien hypertexte visité" xfId="469" builtinId="9" hidden="1"/>
    <cellStyle name="Lien hypertexte visité" xfId="445" builtinId="9" hidden="1"/>
    <cellStyle name="Lien hypertexte visité" xfId="437" builtinId="9" hidden="1"/>
    <cellStyle name="Lien hypertexte visité" xfId="209" builtinId="9" hidden="1"/>
    <cellStyle name="Lien hypertexte visité" xfId="217" builtinId="9" hidden="1"/>
    <cellStyle name="Lien hypertexte visité" xfId="227" builtinId="9" hidden="1"/>
    <cellStyle name="Lien hypertexte visité" xfId="231" builtinId="9" hidden="1"/>
    <cellStyle name="Lien hypertexte visité" xfId="235" builtinId="9" hidden="1"/>
    <cellStyle name="Lien hypertexte visité" xfId="249" builtinId="9" hidden="1"/>
    <cellStyle name="Lien hypertexte visité" xfId="255" builtinId="9" hidden="1"/>
    <cellStyle name="Lien hypertexte visité" xfId="259" builtinId="9" hidden="1"/>
    <cellStyle name="Lien hypertexte visité" xfId="275" builtinId="9" hidden="1"/>
    <cellStyle name="Lien hypertexte visité" xfId="281" builtinId="9" hidden="1"/>
    <cellStyle name="Lien hypertexte visité" xfId="291" builtinId="9" hidden="1"/>
    <cellStyle name="Lien hypertexte visité" xfId="293" builtinId="9" hidden="1"/>
    <cellStyle name="Lien hypertexte visité" xfId="303" builtinId="9" hidden="1"/>
    <cellStyle name="Lien hypertexte visité" xfId="309" builtinId="9" hidden="1"/>
    <cellStyle name="Lien hypertexte visité" xfId="319" builtinId="9" hidden="1"/>
    <cellStyle name="Lien hypertexte visité" xfId="331" builtinId="9" hidden="1"/>
    <cellStyle name="Lien hypertexte visité" xfId="337" builtinId="9" hidden="1"/>
    <cellStyle name="Lien hypertexte visité" xfId="341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75" builtinId="9" hidden="1"/>
    <cellStyle name="Lien hypertexte visité" xfId="38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93" builtinId="9" hidden="1"/>
    <cellStyle name="Lien hypertexte visité" xfId="387" builtinId="9" hidden="1"/>
    <cellStyle name="Lien hypertexte visité" xfId="377" builtinId="9" hidden="1"/>
    <cellStyle name="Lien hypertexte visité" xfId="323" builtinId="9" hidden="1"/>
    <cellStyle name="Lien hypertexte visité" xfId="265" builtinId="9" hidden="1"/>
    <cellStyle name="Lien hypertexte visité" xfId="211" builtinId="9" hidden="1"/>
    <cellStyle name="Lien hypertexte visité" xfId="573" builtinId="9" hidden="1"/>
    <cellStyle name="Lien hypertexte visité" xfId="765" builtinId="9" hidden="1"/>
    <cellStyle name="Lien hypertexte visité" xfId="53" builtinId="9" hidden="1"/>
    <cellStyle name="Lien hypertexte visité" xfId="805" builtinId="9" hidden="1"/>
    <cellStyle name="Lien hypertexte visité" xfId="321" builtinId="9" hidden="1"/>
    <cellStyle name="Lien hypertexte visité" xfId="983" builtinId="9" hidden="1"/>
    <cellStyle name="Lien hypertexte visité" xfId="345" builtinId="9" hidden="1"/>
    <cellStyle name="Lien hypertexte visité" xfId="523" builtinId="9" hidden="1"/>
    <cellStyle name="Lien hypertexte visité" xfId="1031" builtinId="9" hidden="1"/>
    <cellStyle name="Lien hypertexte visité" xfId="189" builtinId="9" hidden="1"/>
    <cellStyle name="Lien hypertexte visité" xfId="83" builtinId="9" hidden="1"/>
    <cellStyle name="Lien hypertexte visité" xfId="87" builtinId="9" hidden="1"/>
    <cellStyle name="Lien hypertexte visité" xfId="97" builtinId="9" hidden="1"/>
    <cellStyle name="Lien hypertexte visité" xfId="127" builtinId="9" hidden="1"/>
    <cellStyle name="Lien hypertexte visité" xfId="133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221" builtinId="9" hidden="1"/>
    <cellStyle name="Lien hypertexte visité" xfId="205" builtinId="9" hidden="1"/>
    <cellStyle name="Lien hypertexte visité" xfId="317" builtinId="9" hidden="1"/>
    <cellStyle name="Lien hypertexte visité" xfId="333" builtinId="9" hidden="1"/>
    <cellStyle name="Lien hypertexte visité" xfId="381" builtinId="9" hidden="1"/>
    <cellStyle name="Lien hypertexte visité" xfId="121" builtinId="9" hidden="1"/>
    <cellStyle name="Lien hypertexte visité" xfId="139" builtinId="9" hidden="1"/>
    <cellStyle name="Lien hypertexte visité" xfId="123" builtinId="9" hidden="1"/>
    <cellStyle name="Lien hypertexte visité" xfId="89" builtinId="9" hidden="1"/>
    <cellStyle name="Lien hypertexte visité" xfId="191" builtinId="9" hidden="1"/>
    <cellStyle name="Lien hypertexte visité" xfId="93" builtinId="9" hidden="1"/>
    <cellStyle name="Lien hypertexte visité" xfId="361" builtinId="9" hidden="1"/>
    <cellStyle name="Lien hypertexte visité" xfId="407" builtinId="9" hidden="1"/>
    <cellStyle name="Lien hypertexte visité" xfId="137" builtinId="9" hidden="1"/>
    <cellStyle name="Lien hypertexte visité" xfId="111" builtinId="9" hidden="1"/>
    <cellStyle name="Lien hypertexte visité" xfId="45" builtinId="9" hidden="1"/>
    <cellStyle name="Lien hypertexte visité" xfId="55" builtinId="9" hidden="1"/>
    <cellStyle name="Lien hypertexte visité" xfId="107" builtinId="9" hidden="1"/>
    <cellStyle name="Lien hypertexte visité" xfId="901" builtinId="9" hidden="1"/>
    <cellStyle name="Lien hypertexte visité" xfId="681" builtinId="9" hidden="1"/>
    <cellStyle name="Lien hypertexte visité" xfId="897" builtinId="9" hidden="1"/>
    <cellStyle name="Lien hypertexte visité" xfId="879" builtinId="9" hidden="1"/>
    <cellStyle name="Lien hypertexte visité" xfId="863" builtinId="9" hidden="1"/>
    <cellStyle name="Lien hypertexte visité" xfId="825" builtinId="9" hidden="1"/>
    <cellStyle name="Lien hypertexte visité" xfId="803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673" builtinId="9" hidden="1"/>
    <cellStyle name="Lien hypertexte visité" xfId="657" builtinId="9" hidden="1"/>
    <cellStyle name="Lien hypertexte visité" xfId="787" builtinId="9" hidden="1"/>
    <cellStyle name="Lien hypertexte visité" xfId="169" builtinId="9" hidden="1"/>
    <cellStyle name="Lien hypertexte visité" xfId="183" builtinId="9" hidden="1"/>
    <cellStyle name="Lien hypertexte visité" xfId="125" builtinId="9" hidden="1"/>
    <cellStyle name="Lien hypertexte visité" xfId="187" builtinId="9" hidden="1"/>
    <cellStyle name="Lien hypertexte visité" xfId="153" builtinId="9" hidden="1"/>
    <cellStyle name="Lien hypertexte visité" xfId="145" builtinId="9" hidden="1"/>
    <cellStyle name="Lien hypertexte visité" xfId="119" builtinId="9" hidden="1"/>
    <cellStyle name="Lien hypertexte visité" xfId="301" builtinId="9" hidden="1"/>
    <cellStyle name="Lien hypertexte visité" xfId="399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353" builtinId="9" hidden="1"/>
    <cellStyle name="Lien hypertexte visité" xfId="85" builtinId="9" hidden="1"/>
    <cellStyle name="Lien hypertexte visité" xfId="159" builtinId="9" hidden="1"/>
    <cellStyle name="Lien hypertexte visité" xfId="167" builtinId="9" hidden="1"/>
    <cellStyle name="Lien hypertexte visité" xfId="173" builtinId="9" hidden="1"/>
    <cellStyle name="Lien hypertexte visité" xfId="177" builtinId="9" hidden="1"/>
    <cellStyle name="Lien hypertexte visité" xfId="193" builtinId="9" hidden="1"/>
    <cellStyle name="Lien hypertexte visité" xfId="195" builtinId="9" hidden="1"/>
    <cellStyle name="Lien hypertexte visité" xfId="389" builtinId="9" hidden="1"/>
    <cellStyle name="Lien hypertexte visité" xfId="113" builtinId="9" hidden="1"/>
    <cellStyle name="Lien hypertexte visité" xfId="63" builtinId="9" hidden="1"/>
    <cellStyle name="Lien hypertexte visité" xfId="73" builtinId="9" hidden="1"/>
    <cellStyle name="Lien hypertexte visité" xfId="75" builtinId="9" hidden="1"/>
    <cellStyle name="Lien hypertexte visité" xfId="57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95" builtinId="9" hidden="1"/>
    <cellStyle name="Lien hypertexte visité" xfId="1019" builtinId="9" hidden="1"/>
    <cellStyle name="Lien hypertexte visité" xfId="581" builtinId="9" hidden="1"/>
    <cellStyle name="Lien hypertexte visité" xfId="251" builtinId="9" hidden="1"/>
    <cellStyle name="Lien hypertexte visité" xfId="109" builtinId="9" hidden="1"/>
    <cellStyle name="Lien hypertexte visité" xfId="715" builtinId="9" hidden="1"/>
    <cellStyle name="Lien hypertexte visité" xfId="649" builtinId="9" hidden="1"/>
    <cellStyle name="Lien hypertexte visité" xfId="745" builtinId="9" hidden="1"/>
    <cellStyle name="Lien hypertexte visité" xfId="843" builtinId="9" hidden="1"/>
    <cellStyle name="Neutre" xfId="31" builtinId="28" customBuiltin="1"/>
    <cellStyle name="Normal" xfId="0" builtinId="0"/>
    <cellStyle name="Normal 2" xfId="32" xr:uid="{00000000-0005-0000-0000-00002A040000}"/>
    <cellStyle name="Normal 2 2" xfId="1080" xr:uid="{00000000-0005-0000-0000-00002B040000}"/>
    <cellStyle name="Normal 3" xfId="33" xr:uid="{00000000-0005-0000-0000-00002C040000}"/>
    <cellStyle name="Normal 4" xfId="1058" xr:uid="{00000000-0005-0000-0000-00002D040000}"/>
    <cellStyle name="Normal 5" xfId="1079" xr:uid="{00000000-0005-0000-0000-00002E040000}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6BF1B"/>
      <color rgb="FF0066CC"/>
      <color rgb="FF6699FF"/>
      <color rgb="FF0033CC"/>
      <color rgb="FF0000FF"/>
      <color rgb="FF82F12F"/>
      <color rgb="FFCCCCFF"/>
      <color rgb="FFFF5050"/>
      <color rgb="FFEAC6C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456381</xdr:colOff>
      <xdr:row>44</xdr:row>
      <xdr:rowOff>113415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52381" cy="7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542925</xdr:colOff>
      <xdr:row>43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52484D-832A-2593-C57F-8B60F9D9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3850"/>
          <a:ext cx="6638925" cy="6734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1-2022/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3EME%20ANNEE/GEA/2023-2024_M3C%20GEA_BUT%201-2%20&amp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2-2023/BUT/M3C_BUT%20GEA_Fichier%20BUT1%20&amp;%202%20pour%20maquette%20BU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BUT1 - 23_ 24"/>
      <sheetName val="choix"/>
      <sheetName val="BUT2 Parcours GCFF FI - 23_ 24"/>
      <sheetName val="BUT2 Parcours GCFF FA - 23_ 24"/>
      <sheetName val="BUT2 Parcours GEMA FI - 23_ 24"/>
      <sheetName val="BUT2 Parcours GEMA FA - 23_ 24"/>
      <sheetName val="BUT2 Parcours GPRH FI - 23_ 24"/>
      <sheetName val="BUT2 Parcours GPRH FA - 23_ 24"/>
      <sheetName val="BUT3 Parcours GCFF FI - 23_24"/>
      <sheetName val="BUT3 Parcours GCFF FA - 23_24"/>
      <sheetName val="BUT3 Parcours GEMA FI - 23_24"/>
      <sheetName val="BUT3 Parcours GEMA FA - 23_24"/>
      <sheetName val="BUT3 Parcours GPRH FI - 23_24"/>
      <sheetName val="BUT3 Parcours GPRH FA - 23_24"/>
      <sheetName val="ASSIDUITE"/>
      <sheetName val="Engagement sport"/>
      <sheetName val="Codes CNU"/>
      <sheetName val="Param"/>
      <sheetName val="Feuil4"/>
      <sheetName val="Feuil2"/>
      <sheetName val="BUT1 - 22_23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Codes CNU"/>
      <sheetName val="BUT1 - 22_23"/>
      <sheetName val="choix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C1"/>
  <sheetViews>
    <sheetView workbookViewId="0">
      <selection activeCell="L4" sqref="L4"/>
    </sheetView>
  </sheetViews>
  <sheetFormatPr baseColWidth="10" defaultColWidth="11.27734375" defaultRowHeight="12.3" x14ac:dyDescent="0.4"/>
  <sheetData>
    <row r="1" spans="1:3" x14ac:dyDescent="0.4">
      <c r="A1" s="12" t="s">
        <v>0</v>
      </c>
      <c r="B1" s="12" t="s">
        <v>1</v>
      </c>
      <c r="C1" s="1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E143"/>
  <sheetViews>
    <sheetView topLeftCell="A2" workbookViewId="0">
      <selection activeCell="C2" sqref="C2:C143"/>
    </sheetView>
  </sheetViews>
  <sheetFormatPr baseColWidth="10" defaultColWidth="11.27734375" defaultRowHeight="12.3" x14ac:dyDescent="0.4"/>
  <cols>
    <col min="3" max="3" width="41.27734375" customWidth="1"/>
  </cols>
  <sheetData>
    <row r="1" spans="1:5" ht="14.4" x14ac:dyDescent="0.55000000000000004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4" x14ac:dyDescent="0.55000000000000004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4" x14ac:dyDescent="0.55000000000000004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4" x14ac:dyDescent="0.55000000000000004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4" x14ac:dyDescent="0.55000000000000004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4" x14ac:dyDescent="0.55000000000000004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4" x14ac:dyDescent="0.55000000000000004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4" x14ac:dyDescent="0.55000000000000004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4" x14ac:dyDescent="0.55000000000000004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4" x14ac:dyDescent="0.55000000000000004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4" x14ac:dyDescent="0.55000000000000004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4" x14ac:dyDescent="0.55000000000000004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4" x14ac:dyDescent="0.55000000000000004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4" x14ac:dyDescent="0.55000000000000004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4" x14ac:dyDescent="0.55000000000000004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4" x14ac:dyDescent="0.55000000000000004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4" x14ac:dyDescent="0.55000000000000004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4" x14ac:dyDescent="0.55000000000000004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4" x14ac:dyDescent="0.55000000000000004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4" x14ac:dyDescent="0.55000000000000004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4" x14ac:dyDescent="0.55000000000000004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4" x14ac:dyDescent="0.55000000000000004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4" x14ac:dyDescent="0.55000000000000004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4" x14ac:dyDescent="0.55000000000000004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4" x14ac:dyDescent="0.55000000000000004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4" x14ac:dyDescent="0.55000000000000004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4" x14ac:dyDescent="0.55000000000000004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4" x14ac:dyDescent="0.55000000000000004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4" x14ac:dyDescent="0.55000000000000004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4" x14ac:dyDescent="0.55000000000000004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4" x14ac:dyDescent="0.55000000000000004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4" x14ac:dyDescent="0.55000000000000004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4" x14ac:dyDescent="0.55000000000000004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4" x14ac:dyDescent="0.55000000000000004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4" x14ac:dyDescent="0.55000000000000004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4" x14ac:dyDescent="0.55000000000000004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4" x14ac:dyDescent="0.55000000000000004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4" x14ac:dyDescent="0.55000000000000004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4" x14ac:dyDescent="0.55000000000000004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4" x14ac:dyDescent="0.55000000000000004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4" x14ac:dyDescent="0.55000000000000004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4" x14ac:dyDescent="0.55000000000000004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4" x14ac:dyDescent="0.55000000000000004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4" x14ac:dyDescent="0.55000000000000004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4" x14ac:dyDescent="0.55000000000000004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4" x14ac:dyDescent="0.55000000000000004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4" x14ac:dyDescent="0.55000000000000004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4" x14ac:dyDescent="0.55000000000000004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4" x14ac:dyDescent="0.55000000000000004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4" x14ac:dyDescent="0.55000000000000004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4" x14ac:dyDescent="0.55000000000000004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4" x14ac:dyDescent="0.55000000000000004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4" x14ac:dyDescent="0.55000000000000004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4" x14ac:dyDescent="0.55000000000000004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4" x14ac:dyDescent="0.55000000000000004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4" x14ac:dyDescent="0.55000000000000004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4" x14ac:dyDescent="0.55000000000000004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4" x14ac:dyDescent="0.55000000000000004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4" x14ac:dyDescent="0.55000000000000004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4" x14ac:dyDescent="0.55000000000000004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4" x14ac:dyDescent="0.55000000000000004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4" x14ac:dyDescent="0.55000000000000004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4" x14ac:dyDescent="0.55000000000000004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4" x14ac:dyDescent="0.55000000000000004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4" x14ac:dyDescent="0.55000000000000004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4" x14ac:dyDescent="0.55000000000000004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4" x14ac:dyDescent="0.55000000000000004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4" x14ac:dyDescent="0.55000000000000004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4" x14ac:dyDescent="0.55000000000000004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4" x14ac:dyDescent="0.55000000000000004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4" x14ac:dyDescent="0.55000000000000004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4" x14ac:dyDescent="0.55000000000000004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4" x14ac:dyDescent="0.55000000000000004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4" x14ac:dyDescent="0.55000000000000004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4" x14ac:dyDescent="0.55000000000000004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4" x14ac:dyDescent="0.55000000000000004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4" x14ac:dyDescent="0.55000000000000004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4" x14ac:dyDescent="0.55000000000000004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4" x14ac:dyDescent="0.55000000000000004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4" x14ac:dyDescent="0.55000000000000004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4" x14ac:dyDescent="0.55000000000000004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4" x14ac:dyDescent="0.55000000000000004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4" x14ac:dyDescent="0.55000000000000004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4" x14ac:dyDescent="0.55000000000000004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4" x14ac:dyDescent="0.55000000000000004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4" x14ac:dyDescent="0.55000000000000004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4" x14ac:dyDescent="0.55000000000000004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4" x14ac:dyDescent="0.55000000000000004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4" x14ac:dyDescent="0.55000000000000004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4" x14ac:dyDescent="0.55000000000000004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4" x14ac:dyDescent="0.55000000000000004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4" x14ac:dyDescent="0.55000000000000004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4" x14ac:dyDescent="0.55000000000000004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4" x14ac:dyDescent="0.55000000000000004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4" x14ac:dyDescent="0.55000000000000004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4" x14ac:dyDescent="0.55000000000000004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4" x14ac:dyDescent="0.55000000000000004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4" x14ac:dyDescent="0.55000000000000004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4" x14ac:dyDescent="0.55000000000000004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4" x14ac:dyDescent="0.55000000000000004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4" x14ac:dyDescent="0.55000000000000004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4" x14ac:dyDescent="0.55000000000000004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4" x14ac:dyDescent="0.55000000000000004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4" x14ac:dyDescent="0.55000000000000004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4" x14ac:dyDescent="0.55000000000000004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4" x14ac:dyDescent="0.55000000000000004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4" x14ac:dyDescent="0.55000000000000004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4" x14ac:dyDescent="0.55000000000000004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4" x14ac:dyDescent="0.55000000000000004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4" x14ac:dyDescent="0.55000000000000004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4" x14ac:dyDescent="0.55000000000000004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4" x14ac:dyDescent="0.55000000000000004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4" x14ac:dyDescent="0.55000000000000004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4" x14ac:dyDescent="0.55000000000000004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4" x14ac:dyDescent="0.55000000000000004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4" x14ac:dyDescent="0.55000000000000004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4" x14ac:dyDescent="0.55000000000000004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4" x14ac:dyDescent="0.55000000000000004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4" x14ac:dyDescent="0.55000000000000004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4" x14ac:dyDescent="0.55000000000000004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4" x14ac:dyDescent="0.55000000000000004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4" x14ac:dyDescent="0.55000000000000004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4" x14ac:dyDescent="0.55000000000000004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4" x14ac:dyDescent="0.55000000000000004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4" x14ac:dyDescent="0.55000000000000004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4" x14ac:dyDescent="0.55000000000000004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4" x14ac:dyDescent="0.55000000000000004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4" x14ac:dyDescent="0.55000000000000004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4" x14ac:dyDescent="0.55000000000000004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4" x14ac:dyDescent="0.55000000000000004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4" x14ac:dyDescent="0.55000000000000004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4" x14ac:dyDescent="0.55000000000000004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4" x14ac:dyDescent="0.55000000000000004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4" x14ac:dyDescent="0.55000000000000004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4" x14ac:dyDescent="0.55000000000000004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4" x14ac:dyDescent="0.55000000000000004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4" x14ac:dyDescent="0.55000000000000004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4" x14ac:dyDescent="0.55000000000000004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4" x14ac:dyDescent="0.55000000000000004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4" x14ac:dyDescent="0.55000000000000004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4" x14ac:dyDescent="0.55000000000000004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4" x14ac:dyDescent="0.55000000000000004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4" x14ac:dyDescent="0.55000000000000004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xmlns:xlrd2="http://schemas.microsoft.com/office/spreadsheetml/2017/richdata2" ref="A2:D143">
    <sortCondition ref="C2"/>
  </sortState>
  <dataValidations count="1">
    <dataValidation type="textLength" allowBlank="1" showInputMessage="1" showErrorMessage="1" sqref="D1:D1048576" xr:uid="{00000000-0002-0000-0100-000000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workbookViewId="0">
      <selection activeCell="B5" sqref="B5"/>
    </sheetView>
  </sheetViews>
  <sheetFormatPr baseColWidth="10" defaultColWidth="10.83203125" defaultRowHeight="12.3" x14ac:dyDescent="0.4"/>
  <cols>
    <col min="1" max="1" width="50.1640625" style="180" customWidth="1"/>
    <col min="2" max="2" width="56.5546875" style="180" customWidth="1"/>
    <col min="3" max="16384" width="10.83203125" style="180"/>
  </cols>
  <sheetData>
    <row r="1" spans="1:4" ht="14.4" x14ac:dyDescent="0.4">
      <c r="A1" s="179" t="s">
        <v>646</v>
      </c>
      <c r="B1" s="179" t="s">
        <v>647</v>
      </c>
      <c r="C1" s="179" t="s">
        <v>648</v>
      </c>
      <c r="D1" s="179"/>
    </row>
    <row r="2" spans="1:4" ht="14.4" x14ac:dyDescent="0.55000000000000004">
      <c r="A2" s="181" t="s">
        <v>649</v>
      </c>
      <c r="B2" s="182"/>
    </row>
    <row r="3" spans="1:4" ht="14.4" x14ac:dyDescent="0.55000000000000004">
      <c r="A3" s="183"/>
    </row>
    <row r="4" spans="1:4" ht="14.4" x14ac:dyDescent="0.55000000000000004">
      <c r="A4" s="184" t="s">
        <v>650</v>
      </c>
      <c r="B4" s="185"/>
    </row>
    <row r="5" spans="1:4" ht="14.4" x14ac:dyDescent="0.55000000000000004">
      <c r="A5" s="183"/>
    </row>
    <row r="6" spans="1:4" ht="14.4" x14ac:dyDescent="0.55000000000000004">
      <c r="A6" s="184" t="s">
        <v>651</v>
      </c>
      <c r="B6" s="185" t="s">
        <v>652</v>
      </c>
    </row>
    <row r="7" spans="1:4" ht="14.4" x14ac:dyDescent="0.55000000000000004">
      <c r="A7" s="184" t="s">
        <v>653</v>
      </c>
      <c r="B7" s="185" t="s">
        <v>654</v>
      </c>
    </row>
    <row r="8" spans="1:4" ht="14.4" x14ac:dyDescent="0.55000000000000004">
      <c r="A8" s="183"/>
      <c r="B8" s="186"/>
    </row>
    <row r="9" spans="1:4" ht="14.4" x14ac:dyDescent="0.55000000000000004">
      <c r="A9" s="183" t="s">
        <v>655</v>
      </c>
    </row>
    <row r="10" spans="1:4" ht="25.8" x14ac:dyDescent="0.4">
      <c r="A10" s="187" t="s">
        <v>656</v>
      </c>
    </row>
    <row r="12" spans="1:4" ht="154.80000000000001" x14ac:dyDescent="0.4">
      <c r="A12" s="188" t="s">
        <v>657</v>
      </c>
      <c r="B12" s="188"/>
    </row>
    <row r="13" spans="1:4" ht="51.6" x14ac:dyDescent="0.4">
      <c r="A13" s="189" t="s">
        <v>658</v>
      </c>
    </row>
    <row r="14" spans="1:4" ht="51.6" x14ac:dyDescent="0.4">
      <c r="A14" s="190" t="s">
        <v>659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058"/>
  <sheetViews>
    <sheetView zoomScale="80" zoomScaleNormal="80" zoomScaleSheetLayoutView="80" zoomScalePageLayoutView="70" workbookViewId="0">
      <pane xSplit="2" ySplit="8" topLeftCell="H60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baseColWidth="10" defaultColWidth="11.27734375" defaultRowHeight="16.149999999999999" customHeight="1" x14ac:dyDescent="0.4"/>
  <cols>
    <col min="1" max="1" width="11.27734375" style="2"/>
    <col min="2" max="2" width="62.44140625" style="2" customWidth="1"/>
    <col min="3" max="3" width="7.44140625" style="2" customWidth="1"/>
    <col min="4" max="4" width="7.1640625" style="2" customWidth="1"/>
    <col min="5" max="5" width="16.44140625" style="2" customWidth="1"/>
    <col min="6" max="6" width="17.5546875" style="2" customWidth="1"/>
    <col min="7" max="7" width="16" style="2" customWidth="1"/>
    <col min="8" max="8" width="16.1640625" style="2" customWidth="1"/>
    <col min="9" max="9" width="8.27734375" style="2" customWidth="1"/>
    <col min="10" max="10" width="15.5546875" style="2" customWidth="1"/>
    <col min="11" max="11" width="10" style="2" customWidth="1"/>
    <col min="12" max="14" width="9.71875" style="8" customWidth="1"/>
    <col min="15" max="15" width="11.27734375" style="8" customWidth="1"/>
    <col min="16" max="16" width="10" style="8" customWidth="1"/>
    <col min="17" max="18" width="11.27734375" style="2"/>
    <col min="19" max="19" width="23.27734375" style="2" customWidth="1"/>
    <col min="20" max="20" width="17.44140625" style="2" customWidth="1"/>
    <col min="21" max="22" width="11.27734375" style="2"/>
    <col min="23" max="23" width="17" style="2" customWidth="1"/>
    <col min="24" max="16384" width="11.27734375" style="2"/>
  </cols>
  <sheetData>
    <row r="1" spans="1:24" ht="16.14999999999999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199" t="s">
        <v>279</v>
      </c>
      <c r="L1" s="200"/>
      <c r="M1" s="200"/>
      <c r="N1" s="200"/>
      <c r="O1" s="200"/>
      <c r="P1" s="200"/>
    </row>
    <row r="2" spans="1:24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45"/>
      <c r="L2" s="45"/>
      <c r="M2" s="45"/>
      <c r="N2" s="45"/>
      <c r="O2" s="45"/>
      <c r="P2" s="45"/>
    </row>
    <row r="3" spans="1:24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199"/>
      <c r="L3" s="199"/>
      <c r="M3" s="199"/>
      <c r="N3" s="199"/>
      <c r="O3" s="199"/>
      <c r="P3" s="199"/>
    </row>
    <row r="4" spans="1:24" s="3" customFormat="1" ht="15.75" hidden="1" customHeight="1" x14ac:dyDescent="0.4">
      <c r="B4" s="16" t="s">
        <v>644</v>
      </c>
      <c r="C4" s="18"/>
      <c r="D4" s="19"/>
      <c r="E4" s="46"/>
      <c r="F4" s="46"/>
      <c r="G4" s="46"/>
      <c r="H4" s="46"/>
      <c r="I4" s="46"/>
      <c r="J4" s="46"/>
      <c r="K4" s="46"/>
      <c r="L4" s="17"/>
      <c r="M4" s="17"/>
      <c r="N4" s="17"/>
      <c r="O4" s="17"/>
      <c r="P4" s="17"/>
    </row>
    <row r="5" spans="1:24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20"/>
      <c r="M5" s="20"/>
      <c r="N5" s="20"/>
      <c r="O5" s="20"/>
      <c r="P5" s="20"/>
    </row>
    <row r="6" spans="1:24" s="1" customFormat="1" ht="18" customHeight="1" x14ac:dyDescent="0.4">
      <c r="A6" s="201" t="s">
        <v>280</v>
      </c>
      <c r="B6" s="203" t="s">
        <v>281</v>
      </c>
      <c r="C6" s="203" t="s">
        <v>282</v>
      </c>
      <c r="D6" s="227" t="s">
        <v>283</v>
      </c>
      <c r="E6" s="204" t="s">
        <v>284</v>
      </c>
      <c r="F6" s="207" t="s">
        <v>285</v>
      </c>
      <c r="G6" s="207" t="s">
        <v>286</v>
      </c>
      <c r="H6" s="207" t="s">
        <v>287</v>
      </c>
      <c r="I6" s="212" t="s">
        <v>288</v>
      </c>
      <c r="J6" s="204" t="s">
        <v>289</v>
      </c>
      <c r="K6" s="227" t="s">
        <v>290</v>
      </c>
      <c r="L6" s="229" t="s">
        <v>291</v>
      </c>
      <c r="M6" s="230"/>
      <c r="N6" s="230"/>
      <c r="O6" s="231" t="s">
        <v>295</v>
      </c>
      <c r="P6" s="157"/>
    </row>
    <row r="7" spans="1:24" s="5" customFormat="1" ht="33.75" customHeight="1" x14ac:dyDescent="0.4">
      <c r="A7" s="201"/>
      <c r="B7" s="203"/>
      <c r="C7" s="203"/>
      <c r="D7" s="227"/>
      <c r="E7" s="205"/>
      <c r="F7" s="208"/>
      <c r="G7" s="208"/>
      <c r="H7" s="210"/>
      <c r="I7" s="213"/>
      <c r="J7" s="210"/>
      <c r="K7" s="227"/>
      <c r="L7" s="158" t="s">
        <v>292</v>
      </c>
      <c r="M7" s="159" t="s">
        <v>293</v>
      </c>
      <c r="N7" s="176" t="s">
        <v>294</v>
      </c>
      <c r="O7" s="232"/>
      <c r="P7" s="160" t="s">
        <v>296</v>
      </c>
      <c r="Q7" s="215" t="s">
        <v>297</v>
      </c>
      <c r="R7" s="216"/>
      <c r="S7" s="216"/>
      <c r="T7" s="216"/>
      <c r="U7" s="216"/>
      <c r="V7" s="216"/>
      <c r="W7" s="216"/>
      <c r="X7" s="217"/>
    </row>
    <row r="8" spans="1:24" s="5" customFormat="1" ht="38.25" customHeight="1" x14ac:dyDescent="0.4">
      <c r="A8" s="201"/>
      <c r="B8" s="203"/>
      <c r="C8" s="203"/>
      <c r="D8" s="227"/>
      <c r="E8" s="206"/>
      <c r="F8" s="209"/>
      <c r="G8" s="209"/>
      <c r="H8" s="211"/>
      <c r="I8" s="214"/>
      <c r="J8" s="211"/>
      <c r="K8" s="227"/>
      <c r="L8" s="161" t="s">
        <v>298</v>
      </c>
      <c r="M8" s="161" t="s">
        <v>298</v>
      </c>
      <c r="N8" s="161" t="s">
        <v>298</v>
      </c>
      <c r="O8" s="161" t="s">
        <v>299</v>
      </c>
      <c r="P8" s="162" t="s">
        <v>300</v>
      </c>
      <c r="Q8" s="218" t="s">
        <v>301</v>
      </c>
      <c r="R8" s="218"/>
      <c r="S8" s="218"/>
      <c r="T8" s="218"/>
      <c r="U8" s="219" t="s">
        <v>302</v>
      </c>
      <c r="V8" s="219"/>
      <c r="W8" s="219"/>
      <c r="X8" s="219"/>
    </row>
    <row r="9" spans="1:24" s="1" customFormat="1" ht="12.3" x14ac:dyDescent="0.4">
      <c r="A9" s="202"/>
      <c r="B9" s="165" t="s">
        <v>303</v>
      </c>
      <c r="C9" s="166"/>
      <c r="D9" s="166">
        <v>30</v>
      </c>
      <c r="E9" s="165"/>
      <c r="F9" s="165"/>
      <c r="G9" s="165"/>
      <c r="H9" s="165"/>
      <c r="I9" s="165"/>
      <c r="J9" s="165"/>
      <c r="K9" s="167"/>
      <c r="L9" s="167"/>
      <c r="M9" s="167"/>
      <c r="N9" s="167"/>
      <c r="O9" s="167"/>
      <c r="P9" s="167"/>
      <c r="Q9" s="163" t="s">
        <v>304</v>
      </c>
      <c r="R9" s="163" t="s">
        <v>305</v>
      </c>
      <c r="S9" s="163" t="s">
        <v>306</v>
      </c>
      <c r="T9" s="163" t="s">
        <v>307</v>
      </c>
      <c r="U9" s="164" t="s">
        <v>308</v>
      </c>
      <c r="V9" s="164" t="s">
        <v>305</v>
      </c>
      <c r="W9" s="164" t="s">
        <v>306</v>
      </c>
      <c r="X9" s="164" t="s">
        <v>307</v>
      </c>
    </row>
    <row r="10" spans="1:24" s="4" customFormat="1" ht="15.75" customHeight="1" x14ac:dyDescent="0.4">
      <c r="A10" s="220" t="s">
        <v>309</v>
      </c>
      <c r="B10" s="48" t="s">
        <v>310</v>
      </c>
      <c r="C10" s="123" t="s">
        <v>311</v>
      </c>
      <c r="D10" s="124"/>
      <c r="E10" s="48"/>
      <c r="F10" s="104">
        <v>3</v>
      </c>
      <c r="G10" s="48"/>
      <c r="H10" s="48"/>
      <c r="I10" s="113"/>
      <c r="J10" s="125">
        <f>SUM(E10:H10)</f>
        <v>3</v>
      </c>
      <c r="K10" s="30">
        <v>61</v>
      </c>
      <c r="L10" s="85">
        <f>3+1.5</f>
        <v>4.5</v>
      </c>
      <c r="M10" s="85">
        <v>18</v>
      </c>
      <c r="N10" s="85">
        <v>3</v>
      </c>
      <c r="O10" s="85"/>
      <c r="P10" s="9">
        <f>SUM(L10:O10)</f>
        <v>25.5</v>
      </c>
      <c r="Q10" s="66">
        <v>100</v>
      </c>
      <c r="R10" s="66" t="s">
        <v>312</v>
      </c>
      <c r="S10" s="66" t="s">
        <v>313</v>
      </c>
      <c r="T10" s="66" t="s">
        <v>314</v>
      </c>
      <c r="U10" s="67">
        <v>100</v>
      </c>
      <c r="V10" s="67" t="s">
        <v>312</v>
      </c>
      <c r="W10" s="67" t="s">
        <v>315</v>
      </c>
      <c r="X10" s="66" t="s">
        <v>314</v>
      </c>
    </row>
    <row r="11" spans="1:24" s="4" customFormat="1" ht="16.149999999999999" customHeight="1" x14ac:dyDescent="0.4">
      <c r="A11" s="221"/>
      <c r="B11" s="48" t="s">
        <v>316</v>
      </c>
      <c r="C11" s="123" t="s">
        <v>311</v>
      </c>
      <c r="D11" s="124"/>
      <c r="E11" s="61"/>
      <c r="F11" s="61"/>
      <c r="G11" s="61"/>
      <c r="H11" s="61"/>
      <c r="I11" s="114"/>
      <c r="J11" s="125">
        <f t="shared" ref="J11:J37" si="0">SUM(E11:H11)</f>
        <v>0</v>
      </c>
      <c r="K11" s="30">
        <v>62</v>
      </c>
      <c r="L11" s="84"/>
      <c r="M11" s="84"/>
      <c r="N11" s="84"/>
      <c r="O11" s="85"/>
      <c r="P11" s="9">
        <f>SUM(L11:O11)</f>
        <v>0</v>
      </c>
      <c r="Q11" s="66">
        <v>100</v>
      </c>
      <c r="R11" s="66" t="s">
        <v>312</v>
      </c>
      <c r="S11" s="66" t="s">
        <v>313</v>
      </c>
      <c r="T11" s="66" t="s">
        <v>314</v>
      </c>
      <c r="U11" s="67">
        <v>100</v>
      </c>
      <c r="V11" s="67" t="s">
        <v>312</v>
      </c>
      <c r="W11" s="67" t="s">
        <v>315</v>
      </c>
      <c r="X11" s="66" t="s">
        <v>314</v>
      </c>
    </row>
    <row r="12" spans="1:24" s="4" customFormat="1" ht="16.149999999999999" customHeight="1" x14ac:dyDescent="0.4">
      <c r="A12" s="221"/>
      <c r="B12" s="48" t="s">
        <v>317</v>
      </c>
      <c r="C12" s="123" t="s">
        <v>311</v>
      </c>
      <c r="D12" s="124"/>
      <c r="E12" s="104">
        <v>2</v>
      </c>
      <c r="F12" s="48"/>
      <c r="G12" s="48"/>
      <c r="H12" s="48"/>
      <c r="I12" s="113"/>
      <c r="J12" s="125">
        <f t="shared" si="0"/>
        <v>2</v>
      </c>
      <c r="K12" s="30">
        <v>62</v>
      </c>
      <c r="L12" s="85">
        <f>4.5+1</f>
        <v>5.5</v>
      </c>
      <c r="M12" s="85">
        <v>6</v>
      </c>
      <c r="N12" s="85">
        <v>6</v>
      </c>
      <c r="O12" s="85"/>
      <c r="P12" s="9">
        <f t="shared" ref="P12:P23" si="1">SUM(L12:O12)</f>
        <v>17.5</v>
      </c>
      <c r="Q12" s="66">
        <v>100</v>
      </c>
      <c r="R12" s="66" t="s">
        <v>312</v>
      </c>
      <c r="S12" s="66" t="s">
        <v>313</v>
      </c>
      <c r="T12" s="66" t="s">
        <v>314</v>
      </c>
      <c r="U12" s="67">
        <v>100</v>
      </c>
      <c r="V12" s="67" t="s">
        <v>312</v>
      </c>
      <c r="W12" s="67" t="s">
        <v>315</v>
      </c>
      <c r="X12" s="66" t="s">
        <v>314</v>
      </c>
    </row>
    <row r="13" spans="1:24" s="4" customFormat="1" ht="16.149999999999999" customHeight="1" x14ac:dyDescent="0.4">
      <c r="A13" s="221"/>
      <c r="B13" s="48" t="s">
        <v>318</v>
      </c>
      <c r="C13" s="123" t="s">
        <v>311</v>
      </c>
      <c r="D13" s="124"/>
      <c r="E13" s="104">
        <v>2</v>
      </c>
      <c r="F13" s="104">
        <v>4</v>
      </c>
      <c r="G13" s="48"/>
      <c r="H13" s="48"/>
      <c r="I13" s="113"/>
      <c r="J13" s="125">
        <f t="shared" si="0"/>
        <v>6</v>
      </c>
      <c r="K13" s="30">
        <v>61</v>
      </c>
      <c r="L13" s="85">
        <v>4.5</v>
      </c>
      <c r="M13" s="85">
        <v>48</v>
      </c>
      <c r="N13" s="85">
        <v>9</v>
      </c>
      <c r="O13" s="85"/>
      <c r="P13" s="9">
        <f t="shared" si="1"/>
        <v>61.5</v>
      </c>
      <c r="Q13" s="66">
        <v>100</v>
      </c>
      <c r="R13" s="66" t="s">
        <v>312</v>
      </c>
      <c r="S13" s="66" t="s">
        <v>313</v>
      </c>
      <c r="T13" s="66" t="s">
        <v>314</v>
      </c>
      <c r="U13" s="67">
        <v>100</v>
      </c>
      <c r="V13" s="67" t="s">
        <v>312</v>
      </c>
      <c r="W13" s="67" t="s">
        <v>315</v>
      </c>
      <c r="X13" s="66" t="s">
        <v>314</v>
      </c>
    </row>
    <row r="14" spans="1:24" s="4" customFormat="1" ht="16.149999999999999" customHeight="1" x14ac:dyDescent="0.4">
      <c r="A14" s="221"/>
      <c r="B14" s="48" t="s">
        <v>319</v>
      </c>
      <c r="C14" s="123" t="s">
        <v>311</v>
      </c>
      <c r="D14" s="124"/>
      <c r="E14" s="104">
        <v>1.5</v>
      </c>
      <c r="F14" s="48"/>
      <c r="G14" s="104">
        <v>2.5</v>
      </c>
      <c r="H14" s="48"/>
      <c r="I14" s="113"/>
      <c r="J14" s="125">
        <f t="shared" si="0"/>
        <v>4</v>
      </c>
      <c r="K14" s="30">
        <v>60</v>
      </c>
      <c r="L14" s="85">
        <v>6</v>
      </c>
      <c r="M14" s="85"/>
      <c r="N14" s="85">
        <v>27</v>
      </c>
      <c r="O14" s="85"/>
      <c r="P14" s="9">
        <f t="shared" si="1"/>
        <v>33</v>
      </c>
      <c r="Q14" s="66">
        <v>100</v>
      </c>
      <c r="R14" s="66" t="s">
        <v>312</v>
      </c>
      <c r="S14" s="66" t="s">
        <v>313</v>
      </c>
      <c r="T14" s="66" t="s">
        <v>314</v>
      </c>
      <c r="U14" s="67">
        <v>100</v>
      </c>
      <c r="V14" s="67" t="s">
        <v>312</v>
      </c>
      <c r="W14" s="67" t="s">
        <v>315</v>
      </c>
      <c r="X14" s="66" t="s">
        <v>314</v>
      </c>
    </row>
    <row r="15" spans="1:24" s="4" customFormat="1" ht="16.149999999999999" customHeight="1" x14ac:dyDescent="0.4">
      <c r="A15" s="221"/>
      <c r="B15" s="48" t="s">
        <v>320</v>
      </c>
      <c r="C15" s="123" t="s">
        <v>311</v>
      </c>
      <c r="D15" s="124"/>
      <c r="E15" s="48"/>
      <c r="F15" s="104">
        <v>2</v>
      </c>
      <c r="G15" s="104">
        <v>1</v>
      </c>
      <c r="H15" s="48"/>
      <c r="I15" s="113"/>
      <c r="J15" s="125">
        <f t="shared" si="0"/>
        <v>3</v>
      </c>
      <c r="K15" s="30">
        <v>60</v>
      </c>
      <c r="L15" s="85"/>
      <c r="M15" s="85">
        <v>4.5</v>
      </c>
      <c r="N15" s="85">
        <v>18</v>
      </c>
      <c r="O15" s="85"/>
      <c r="P15" s="9">
        <f t="shared" si="1"/>
        <v>22.5</v>
      </c>
      <c r="Q15" s="66">
        <v>100</v>
      </c>
      <c r="R15" s="66" t="s">
        <v>312</v>
      </c>
      <c r="S15" s="66" t="s">
        <v>313</v>
      </c>
      <c r="T15" s="66" t="s">
        <v>314</v>
      </c>
      <c r="U15" s="67">
        <v>100</v>
      </c>
      <c r="V15" s="67" t="s">
        <v>312</v>
      </c>
      <c r="W15" s="67" t="s">
        <v>315</v>
      </c>
      <c r="X15" s="66" t="s">
        <v>314</v>
      </c>
    </row>
    <row r="16" spans="1:24" s="4" customFormat="1" ht="16.149999999999999" customHeight="1" x14ac:dyDescent="0.4">
      <c r="A16" s="221"/>
      <c r="B16" s="63" t="s">
        <v>321</v>
      </c>
      <c r="C16" s="123" t="s">
        <v>311</v>
      </c>
      <c r="D16" s="124"/>
      <c r="E16" s="104">
        <v>1</v>
      </c>
      <c r="F16" s="48"/>
      <c r="G16" s="104">
        <v>5</v>
      </c>
      <c r="H16" s="48"/>
      <c r="I16" s="113"/>
      <c r="J16" s="125">
        <f t="shared" si="0"/>
        <v>6</v>
      </c>
      <c r="K16" s="30">
        <v>60</v>
      </c>
      <c r="L16" s="85">
        <f>6+3</f>
        <v>9</v>
      </c>
      <c r="M16" s="85">
        <v>24</v>
      </c>
      <c r="N16" s="85">
        <v>24</v>
      </c>
      <c r="O16" s="85"/>
      <c r="P16" s="9">
        <f t="shared" si="1"/>
        <v>57</v>
      </c>
      <c r="Q16" s="66">
        <v>100</v>
      </c>
      <c r="R16" s="66" t="s">
        <v>312</v>
      </c>
      <c r="S16" s="66" t="s">
        <v>313</v>
      </c>
      <c r="T16" s="66" t="s">
        <v>314</v>
      </c>
      <c r="U16" s="67">
        <v>100</v>
      </c>
      <c r="V16" s="67" t="s">
        <v>312</v>
      </c>
      <c r="W16" s="67" t="s">
        <v>315</v>
      </c>
      <c r="X16" s="66" t="s">
        <v>314</v>
      </c>
    </row>
    <row r="17" spans="1:24" s="4" customFormat="1" ht="16.149999999999999" customHeight="1" x14ac:dyDescent="0.4">
      <c r="A17" s="221"/>
      <c r="B17" s="48" t="s">
        <v>322</v>
      </c>
      <c r="C17" s="123" t="s">
        <v>311</v>
      </c>
      <c r="D17" s="124"/>
      <c r="E17" s="48"/>
      <c r="F17" s="48"/>
      <c r="G17" s="104">
        <v>1.5</v>
      </c>
      <c r="H17" s="48"/>
      <c r="I17" s="113"/>
      <c r="J17" s="125">
        <f t="shared" si="0"/>
        <v>1.5</v>
      </c>
      <c r="K17" s="30">
        <v>60</v>
      </c>
      <c r="L17" s="85">
        <v>1.5</v>
      </c>
      <c r="M17" s="85">
        <v>4.5</v>
      </c>
      <c r="N17" s="85">
        <v>9</v>
      </c>
      <c r="O17" s="85"/>
      <c r="P17" s="9">
        <f t="shared" si="1"/>
        <v>15</v>
      </c>
      <c r="Q17" s="66">
        <v>100</v>
      </c>
      <c r="R17" s="66" t="s">
        <v>312</v>
      </c>
      <c r="S17" s="66" t="s">
        <v>313</v>
      </c>
      <c r="T17" s="66" t="s">
        <v>314</v>
      </c>
      <c r="U17" s="67">
        <v>100</v>
      </c>
      <c r="V17" s="67" t="s">
        <v>312</v>
      </c>
      <c r="W17" s="67" t="s">
        <v>315</v>
      </c>
      <c r="X17" s="66" t="s">
        <v>314</v>
      </c>
    </row>
    <row r="18" spans="1:24" s="4" customFormat="1" ht="16.149999999999999" customHeight="1" x14ac:dyDescent="0.4">
      <c r="A18" s="221"/>
      <c r="B18" s="48" t="s">
        <v>323</v>
      </c>
      <c r="C18" s="123" t="s">
        <v>311</v>
      </c>
      <c r="D18" s="124"/>
      <c r="E18" s="61"/>
      <c r="F18" s="61"/>
      <c r="G18" s="61"/>
      <c r="H18" s="61"/>
      <c r="I18" s="113"/>
      <c r="J18" s="125">
        <f t="shared" si="0"/>
        <v>0</v>
      </c>
      <c r="K18" s="30">
        <v>60</v>
      </c>
      <c r="L18" s="84"/>
      <c r="M18" s="84"/>
      <c r="N18" s="84"/>
      <c r="O18" s="85"/>
      <c r="P18" s="9">
        <f t="shared" si="1"/>
        <v>0</v>
      </c>
      <c r="Q18" s="66">
        <v>100</v>
      </c>
      <c r="R18" s="66" t="s">
        <v>312</v>
      </c>
      <c r="S18" s="66" t="s">
        <v>313</v>
      </c>
      <c r="T18" s="66" t="s">
        <v>314</v>
      </c>
      <c r="U18" s="67">
        <v>100</v>
      </c>
      <c r="V18" s="67" t="s">
        <v>312</v>
      </c>
      <c r="W18" s="67" t="s">
        <v>315</v>
      </c>
      <c r="X18" s="66" t="s">
        <v>314</v>
      </c>
    </row>
    <row r="19" spans="1:24" s="4" customFormat="1" ht="16.149999999999999" customHeight="1" x14ac:dyDescent="0.4">
      <c r="A19" s="221"/>
      <c r="B19" s="63" t="s">
        <v>324</v>
      </c>
      <c r="C19" s="123" t="s">
        <v>311</v>
      </c>
      <c r="D19" s="124"/>
      <c r="E19" s="105">
        <v>1.5</v>
      </c>
      <c r="F19" s="105">
        <v>2</v>
      </c>
      <c r="G19" s="82"/>
      <c r="H19" s="82"/>
      <c r="I19" s="115"/>
      <c r="J19" s="125">
        <f t="shared" si="0"/>
        <v>3.5</v>
      </c>
      <c r="K19" s="88" t="s">
        <v>325</v>
      </c>
      <c r="L19" s="86">
        <v>3</v>
      </c>
      <c r="M19" s="86">
        <f>15+3</f>
        <v>18</v>
      </c>
      <c r="N19" s="86">
        <f>9+3</f>
        <v>12</v>
      </c>
      <c r="O19" s="86"/>
      <c r="P19" s="87">
        <f t="shared" si="1"/>
        <v>33</v>
      </c>
      <c r="Q19" s="66">
        <v>100</v>
      </c>
      <c r="R19" s="66" t="s">
        <v>312</v>
      </c>
      <c r="S19" s="66" t="s">
        <v>313</v>
      </c>
      <c r="T19" s="66" t="s">
        <v>314</v>
      </c>
      <c r="U19" s="67">
        <v>100</v>
      </c>
      <c r="V19" s="67" t="s">
        <v>312</v>
      </c>
      <c r="W19" s="67" t="s">
        <v>315</v>
      </c>
      <c r="X19" s="66" t="s">
        <v>314</v>
      </c>
    </row>
    <row r="20" spans="1:24" s="4" customFormat="1" ht="16.149999999999999" customHeight="1" x14ac:dyDescent="0.4">
      <c r="A20" s="221"/>
      <c r="B20" s="48" t="s">
        <v>326</v>
      </c>
      <c r="C20" s="123" t="s">
        <v>311</v>
      </c>
      <c r="D20" s="124"/>
      <c r="E20" s="104">
        <v>1</v>
      </c>
      <c r="F20" s="48"/>
      <c r="G20" s="48"/>
      <c r="H20" s="104">
        <v>2</v>
      </c>
      <c r="I20" s="113"/>
      <c r="J20" s="125">
        <f t="shared" si="0"/>
        <v>3</v>
      </c>
      <c r="K20" s="30">
        <v>9</v>
      </c>
      <c r="L20" s="85"/>
      <c r="M20" s="85">
        <v>7.5</v>
      </c>
      <c r="N20" s="85">
        <v>15</v>
      </c>
      <c r="O20" s="85"/>
      <c r="P20" s="9">
        <f t="shared" si="1"/>
        <v>22.5</v>
      </c>
      <c r="Q20" s="66">
        <v>100</v>
      </c>
      <c r="R20" s="66" t="s">
        <v>312</v>
      </c>
      <c r="S20" s="66" t="s">
        <v>313</v>
      </c>
      <c r="T20" s="66" t="s">
        <v>314</v>
      </c>
      <c r="U20" s="67">
        <v>100</v>
      </c>
      <c r="V20" s="67" t="s">
        <v>312</v>
      </c>
      <c r="W20" s="67" t="s">
        <v>315</v>
      </c>
      <c r="X20" s="66" t="s">
        <v>314</v>
      </c>
    </row>
    <row r="21" spans="1:24" s="4" customFormat="1" ht="16.149999999999999" customHeight="1" x14ac:dyDescent="0.4">
      <c r="A21" s="221"/>
      <c r="B21" s="48" t="s">
        <v>327</v>
      </c>
      <c r="C21" s="123" t="s">
        <v>311</v>
      </c>
      <c r="D21" s="124"/>
      <c r="E21" s="104">
        <v>1</v>
      </c>
      <c r="F21" s="48"/>
      <c r="G21" s="48"/>
      <c r="H21" s="104">
        <v>2</v>
      </c>
      <c r="I21" s="113"/>
      <c r="J21" s="125">
        <f t="shared" si="0"/>
        <v>3</v>
      </c>
      <c r="K21" s="30">
        <v>11</v>
      </c>
      <c r="L21" s="85">
        <v>4.5</v>
      </c>
      <c r="M21" s="85">
        <v>9</v>
      </c>
      <c r="N21" s="85">
        <v>6</v>
      </c>
      <c r="O21" s="85"/>
      <c r="P21" s="9">
        <f t="shared" si="1"/>
        <v>19.5</v>
      </c>
      <c r="Q21" s="66">
        <v>100</v>
      </c>
      <c r="R21" s="66" t="s">
        <v>312</v>
      </c>
      <c r="S21" s="66" t="s">
        <v>313</v>
      </c>
      <c r="T21" s="66" t="s">
        <v>314</v>
      </c>
      <c r="U21" s="67">
        <v>100</v>
      </c>
      <c r="V21" s="67" t="s">
        <v>312</v>
      </c>
      <c r="W21" s="67" t="s">
        <v>315</v>
      </c>
      <c r="X21" s="66" t="s">
        <v>314</v>
      </c>
    </row>
    <row r="22" spans="1:24" s="4" customFormat="1" ht="16.149999999999999" customHeight="1" x14ac:dyDescent="0.4">
      <c r="A22" s="221"/>
      <c r="B22" s="48" t="s">
        <v>328</v>
      </c>
      <c r="C22" s="123" t="s">
        <v>311</v>
      </c>
      <c r="D22" s="124"/>
      <c r="E22" s="48"/>
      <c r="F22" s="48"/>
      <c r="G22" s="48"/>
      <c r="H22" s="104">
        <v>2</v>
      </c>
      <c r="I22" s="113"/>
      <c r="J22" s="125">
        <f t="shared" si="0"/>
        <v>2</v>
      </c>
      <c r="K22" s="30">
        <v>16</v>
      </c>
      <c r="L22" s="85"/>
      <c r="M22" s="85">
        <v>6</v>
      </c>
      <c r="N22" s="85">
        <v>6</v>
      </c>
      <c r="O22" s="85"/>
      <c r="P22" s="9">
        <f t="shared" si="1"/>
        <v>12</v>
      </c>
      <c r="Q22" s="66">
        <v>100</v>
      </c>
      <c r="R22" s="66" t="s">
        <v>312</v>
      </c>
      <c r="S22" s="66" t="s">
        <v>313</v>
      </c>
      <c r="T22" s="66" t="s">
        <v>314</v>
      </c>
      <c r="U22" s="67">
        <v>100</v>
      </c>
      <c r="V22" s="67" t="s">
        <v>312</v>
      </c>
      <c r="W22" s="67" t="s">
        <v>315</v>
      </c>
      <c r="X22" s="66" t="s">
        <v>314</v>
      </c>
    </row>
    <row r="23" spans="1:24" s="4" customFormat="1" ht="16.149999999999999" customHeight="1" x14ac:dyDescent="0.4">
      <c r="A23" s="221"/>
      <c r="B23" s="48"/>
      <c r="C23" s="109"/>
      <c r="D23" s="124"/>
      <c r="E23" s="62"/>
      <c r="F23" s="62"/>
      <c r="G23" s="62"/>
      <c r="H23" s="62"/>
      <c r="I23" s="113"/>
      <c r="J23" s="125">
        <f t="shared" si="0"/>
        <v>0</v>
      </c>
      <c r="K23" s="30"/>
      <c r="L23" s="85"/>
      <c r="M23" s="85"/>
      <c r="N23" s="85"/>
      <c r="O23" s="85"/>
      <c r="P23" s="9">
        <f t="shared" si="1"/>
        <v>0</v>
      </c>
      <c r="Q23" s="68"/>
      <c r="R23" s="68"/>
      <c r="S23" s="68"/>
      <c r="T23" s="68"/>
      <c r="U23" s="68"/>
      <c r="V23" s="68"/>
      <c r="W23" s="68"/>
      <c r="X23" s="68"/>
    </row>
    <row r="24" spans="1:24" ht="16.149999999999999" customHeight="1" x14ac:dyDescent="0.4">
      <c r="A24" s="221"/>
      <c r="B24" s="26"/>
      <c r="C24" s="109"/>
      <c r="D24" s="124"/>
      <c r="E24" s="62"/>
      <c r="F24" s="62"/>
      <c r="G24" s="62"/>
      <c r="H24" s="62"/>
      <c r="I24" s="113"/>
      <c r="J24" s="125">
        <f t="shared" si="0"/>
        <v>0</v>
      </c>
      <c r="K24" s="26"/>
      <c r="L24" s="85"/>
      <c r="M24" s="85"/>
      <c r="N24" s="85"/>
      <c r="O24" s="85"/>
      <c r="P24" s="9">
        <f>SUM(L24:O24)</f>
        <v>0</v>
      </c>
      <c r="Q24" s="68"/>
      <c r="R24" s="68"/>
      <c r="S24" s="68"/>
      <c r="T24" s="68"/>
      <c r="U24" s="68"/>
      <c r="V24" s="68"/>
      <c r="W24" s="68"/>
      <c r="X24" s="68"/>
    </row>
    <row r="25" spans="1:24" ht="16.149999999999999" customHeight="1" x14ac:dyDescent="0.4">
      <c r="A25" s="221"/>
      <c r="B25" s="26"/>
      <c r="C25" s="109"/>
      <c r="D25" s="124"/>
      <c r="E25" s="62"/>
      <c r="F25" s="62"/>
      <c r="G25" s="62"/>
      <c r="H25" s="62"/>
      <c r="I25" s="113"/>
      <c r="J25" s="125">
        <f t="shared" si="0"/>
        <v>0</v>
      </c>
      <c r="K25" s="26"/>
      <c r="L25" s="85"/>
      <c r="M25" s="85"/>
      <c r="N25" s="85"/>
      <c r="O25" s="85"/>
      <c r="P25" s="9">
        <f>SUM(L25:O25)</f>
        <v>0</v>
      </c>
      <c r="Q25" s="68"/>
      <c r="R25" s="68"/>
      <c r="S25" s="68"/>
      <c r="T25" s="68"/>
      <c r="U25" s="68"/>
      <c r="V25" s="68"/>
      <c r="W25" s="68"/>
      <c r="X25" s="68"/>
    </row>
    <row r="26" spans="1:24" ht="16.149999999999999" customHeight="1" x14ac:dyDescent="0.4">
      <c r="A26" s="221"/>
      <c r="B26" s="26"/>
      <c r="C26" s="109"/>
      <c r="D26" s="124"/>
      <c r="E26" s="62"/>
      <c r="F26" s="62"/>
      <c r="G26" s="62"/>
      <c r="H26" s="62"/>
      <c r="I26" s="113"/>
      <c r="J26" s="125">
        <f t="shared" si="0"/>
        <v>0</v>
      </c>
      <c r="K26" s="30"/>
      <c r="L26" s="85"/>
      <c r="M26" s="85"/>
      <c r="N26" s="85"/>
      <c r="O26" s="85"/>
      <c r="P26" s="9">
        <f>SUM(L26:O26)</f>
        <v>0</v>
      </c>
      <c r="Q26" s="68"/>
      <c r="R26" s="68"/>
      <c r="S26" s="68"/>
      <c r="T26" s="68"/>
      <c r="U26" s="68"/>
      <c r="V26" s="68"/>
      <c r="W26" s="68"/>
      <c r="X26" s="68"/>
    </row>
    <row r="27" spans="1:24" ht="16.149999999999999" customHeight="1" x14ac:dyDescent="0.4">
      <c r="A27" s="221"/>
      <c r="B27" s="26"/>
      <c r="C27" s="111"/>
      <c r="D27" s="124"/>
      <c r="E27" s="62"/>
      <c r="F27" s="62"/>
      <c r="G27" s="62"/>
      <c r="H27" s="62"/>
      <c r="I27" s="113"/>
      <c r="J27" s="125">
        <f t="shared" si="0"/>
        <v>0</v>
      </c>
      <c r="K27" s="30"/>
      <c r="L27" s="85"/>
      <c r="M27" s="85"/>
      <c r="N27" s="85"/>
      <c r="O27" s="85"/>
      <c r="P27" s="9">
        <f>SUM(L27:O27)</f>
        <v>0</v>
      </c>
      <c r="Q27" s="66"/>
      <c r="R27" s="66"/>
      <c r="S27" s="66"/>
      <c r="T27" s="66"/>
      <c r="U27" s="67"/>
      <c r="V27" s="67"/>
      <c r="W27" s="67"/>
      <c r="X27" s="67"/>
    </row>
    <row r="28" spans="1:24" ht="16.149999999999999" customHeight="1" x14ac:dyDescent="0.4">
      <c r="A28" s="221"/>
      <c r="B28" s="80" t="s">
        <v>329</v>
      </c>
      <c r="C28" s="111" t="s">
        <v>330</v>
      </c>
      <c r="D28" s="124"/>
      <c r="E28" s="104">
        <v>7</v>
      </c>
      <c r="F28" s="48"/>
      <c r="G28" s="48"/>
      <c r="H28" s="48"/>
      <c r="I28" s="113"/>
      <c r="J28" s="125">
        <f t="shared" si="0"/>
        <v>7</v>
      </c>
      <c r="K28" s="30"/>
      <c r="L28" s="85">
        <v>1.5</v>
      </c>
      <c r="M28" s="85"/>
      <c r="N28" s="85">
        <v>9</v>
      </c>
      <c r="O28" s="85">
        <v>15</v>
      </c>
      <c r="P28" s="9">
        <f>SUM(L28:O28)</f>
        <v>25.5</v>
      </c>
      <c r="Q28" s="66">
        <v>100</v>
      </c>
      <c r="R28" s="66" t="s">
        <v>312</v>
      </c>
      <c r="S28" s="66" t="s">
        <v>313</v>
      </c>
      <c r="T28" s="66" t="s">
        <v>314</v>
      </c>
      <c r="U28" s="67">
        <v>100</v>
      </c>
      <c r="V28" s="67" t="s">
        <v>312</v>
      </c>
      <c r="W28" s="67" t="s">
        <v>315</v>
      </c>
      <c r="X28" s="66" t="s">
        <v>314</v>
      </c>
    </row>
    <row r="29" spans="1:24" ht="16.149999999999999" customHeight="1" x14ac:dyDescent="0.4">
      <c r="A29" s="221"/>
      <c r="B29" s="80" t="s">
        <v>331</v>
      </c>
      <c r="C29" s="111" t="s">
        <v>330</v>
      </c>
      <c r="D29" s="124"/>
      <c r="E29" s="48"/>
      <c r="F29" s="104">
        <v>8</v>
      </c>
      <c r="G29" s="48"/>
      <c r="H29" s="48"/>
      <c r="I29" s="113"/>
      <c r="J29" s="125">
        <f t="shared" si="0"/>
        <v>8</v>
      </c>
      <c r="K29" s="30"/>
      <c r="L29" s="85">
        <v>1.5</v>
      </c>
      <c r="M29" s="85"/>
      <c r="N29" s="85">
        <v>9</v>
      </c>
      <c r="O29" s="85">
        <v>20</v>
      </c>
      <c r="P29" s="9">
        <f t="shared" ref="P29:P35" si="2">SUM(L29:O29)</f>
        <v>30.5</v>
      </c>
      <c r="Q29" s="66">
        <v>100</v>
      </c>
      <c r="R29" s="66" t="s">
        <v>312</v>
      </c>
      <c r="S29" s="66" t="s">
        <v>313</v>
      </c>
      <c r="T29" s="66" t="s">
        <v>314</v>
      </c>
      <c r="U29" s="67">
        <v>100</v>
      </c>
      <c r="V29" s="67" t="s">
        <v>312</v>
      </c>
      <c r="W29" s="67" t="s">
        <v>315</v>
      </c>
      <c r="X29" s="66" t="s">
        <v>314</v>
      </c>
    </row>
    <row r="30" spans="1:24" ht="16.149999999999999" customHeight="1" x14ac:dyDescent="0.4">
      <c r="A30" s="221"/>
      <c r="B30" s="80" t="s">
        <v>332</v>
      </c>
      <c r="C30" s="111" t="s">
        <v>330</v>
      </c>
      <c r="D30" s="124"/>
      <c r="E30" s="48"/>
      <c r="F30" s="48"/>
      <c r="G30" s="104">
        <v>7</v>
      </c>
      <c r="H30" s="48"/>
      <c r="I30" s="113"/>
      <c r="J30" s="125">
        <f t="shared" si="0"/>
        <v>7</v>
      </c>
      <c r="K30" s="30"/>
      <c r="L30" s="85">
        <v>1.5</v>
      </c>
      <c r="M30" s="85"/>
      <c r="N30" s="85">
        <v>9</v>
      </c>
      <c r="O30" s="85">
        <v>25</v>
      </c>
      <c r="P30" s="9">
        <f t="shared" si="2"/>
        <v>35.5</v>
      </c>
      <c r="Q30" s="66">
        <v>100</v>
      </c>
      <c r="R30" s="66" t="s">
        <v>312</v>
      </c>
      <c r="S30" s="66" t="s">
        <v>313</v>
      </c>
      <c r="T30" s="66" t="s">
        <v>314</v>
      </c>
      <c r="U30" s="67">
        <v>100</v>
      </c>
      <c r="V30" s="67" t="s">
        <v>312</v>
      </c>
      <c r="W30" s="67" t="s">
        <v>315</v>
      </c>
      <c r="X30" s="66" t="s">
        <v>314</v>
      </c>
    </row>
    <row r="31" spans="1:24" ht="16.149999999999999" customHeight="1" x14ac:dyDescent="0.4">
      <c r="A31" s="221"/>
      <c r="B31" s="80" t="s">
        <v>333</v>
      </c>
      <c r="C31" s="111" t="s">
        <v>330</v>
      </c>
      <c r="D31" s="124"/>
      <c r="E31" s="48"/>
      <c r="F31" s="48"/>
      <c r="G31" s="48"/>
      <c r="H31" s="104">
        <v>4</v>
      </c>
      <c r="I31" s="113"/>
      <c r="J31" s="125">
        <f t="shared" si="0"/>
        <v>4</v>
      </c>
      <c r="K31" s="30"/>
      <c r="L31" s="85">
        <v>1.5</v>
      </c>
      <c r="M31" s="85"/>
      <c r="N31" s="85">
        <v>3</v>
      </c>
      <c r="O31" s="85">
        <v>12</v>
      </c>
      <c r="P31" s="9">
        <f t="shared" si="2"/>
        <v>16.5</v>
      </c>
      <c r="Q31" s="66">
        <v>100</v>
      </c>
      <c r="R31" s="66" t="s">
        <v>312</v>
      </c>
      <c r="S31" s="66" t="s">
        <v>313</v>
      </c>
      <c r="T31" s="66" t="s">
        <v>314</v>
      </c>
      <c r="U31" s="67">
        <v>100</v>
      </c>
      <c r="V31" s="67" t="s">
        <v>312</v>
      </c>
      <c r="W31" s="67" t="s">
        <v>315</v>
      </c>
      <c r="X31" s="66" t="s">
        <v>314</v>
      </c>
    </row>
    <row r="32" spans="1:24" ht="16.149999999999999" customHeight="1" x14ac:dyDescent="0.4">
      <c r="A32" s="221"/>
      <c r="B32" s="41" t="s">
        <v>334</v>
      </c>
      <c r="C32" s="111" t="s">
        <v>335</v>
      </c>
      <c r="D32" s="124"/>
      <c r="E32" s="104">
        <v>0</v>
      </c>
      <c r="F32" s="104">
        <v>0</v>
      </c>
      <c r="G32" s="104">
        <v>0</v>
      </c>
      <c r="H32" s="104">
        <v>0</v>
      </c>
      <c r="I32" s="113"/>
      <c r="J32" s="125">
        <f t="shared" si="0"/>
        <v>0</v>
      </c>
      <c r="K32" s="30"/>
      <c r="L32" s="85"/>
      <c r="M32" s="85">
        <f>4*1.5</f>
        <v>6</v>
      </c>
      <c r="N32" s="85"/>
      <c r="O32" s="85">
        <v>8</v>
      </c>
      <c r="P32" s="9">
        <f t="shared" si="2"/>
        <v>14</v>
      </c>
      <c r="Q32" s="66"/>
      <c r="R32" s="66"/>
      <c r="S32" s="66"/>
      <c r="T32" s="66"/>
      <c r="U32" s="67"/>
      <c r="V32" s="67"/>
      <c r="W32" s="67"/>
      <c r="X32" s="67"/>
    </row>
    <row r="33" spans="1:24" ht="16.149999999999999" customHeight="1" x14ac:dyDescent="0.4">
      <c r="A33" s="221"/>
      <c r="C33" s="110"/>
      <c r="D33" s="124"/>
      <c r="E33" s="61"/>
      <c r="F33" s="61"/>
      <c r="G33" s="61"/>
      <c r="H33" s="61"/>
      <c r="I33" s="113"/>
      <c r="J33" s="125">
        <f t="shared" si="0"/>
        <v>0</v>
      </c>
      <c r="K33" s="30"/>
      <c r="L33" s="84"/>
      <c r="M33" s="84"/>
      <c r="N33" s="84"/>
      <c r="O33" s="84"/>
      <c r="P33" s="9">
        <f t="shared" si="2"/>
        <v>0</v>
      </c>
      <c r="Q33" s="66"/>
      <c r="R33" s="66"/>
      <c r="S33" s="66"/>
      <c r="T33" s="66"/>
      <c r="U33" s="67"/>
      <c r="V33" s="67"/>
      <c r="W33" s="67"/>
      <c r="X33" s="67"/>
    </row>
    <row r="34" spans="1:24" ht="16.149999999999999" customHeight="1" x14ac:dyDescent="0.4">
      <c r="A34" s="221"/>
      <c r="B34" s="49"/>
      <c r="C34" s="110"/>
      <c r="D34" s="124"/>
      <c r="E34" s="61"/>
      <c r="F34" s="61"/>
      <c r="G34" s="61"/>
      <c r="H34" s="61"/>
      <c r="I34" s="113"/>
      <c r="J34" s="125">
        <f t="shared" si="0"/>
        <v>0</v>
      </c>
      <c r="K34" s="30"/>
      <c r="L34" s="84"/>
      <c r="M34" s="84"/>
      <c r="N34" s="84"/>
      <c r="O34" s="84"/>
      <c r="P34" s="9">
        <f t="shared" si="2"/>
        <v>0</v>
      </c>
      <c r="Q34" s="66"/>
      <c r="R34" s="66"/>
      <c r="S34" s="66"/>
      <c r="T34" s="66"/>
      <c r="U34" s="67"/>
      <c r="V34" s="67"/>
      <c r="W34" s="67"/>
      <c r="X34" s="67"/>
    </row>
    <row r="35" spans="1:24" ht="16.149999999999999" customHeight="1" x14ac:dyDescent="0.55000000000000004">
      <c r="A35" s="221"/>
      <c r="B35" s="49"/>
      <c r="C35" s="110"/>
      <c r="D35" s="124"/>
      <c r="E35" s="64"/>
      <c r="F35" s="64"/>
      <c r="G35" s="64"/>
      <c r="H35" s="64"/>
      <c r="I35" s="116"/>
      <c r="J35" s="125">
        <f t="shared" si="0"/>
        <v>0</v>
      </c>
      <c r="K35" s="30"/>
      <c r="L35" s="65"/>
      <c r="M35" s="65"/>
      <c r="N35" s="65"/>
      <c r="O35" s="65"/>
      <c r="P35" s="9">
        <f t="shared" si="2"/>
        <v>0</v>
      </c>
      <c r="Q35" s="66"/>
      <c r="R35" s="66"/>
      <c r="S35" s="66"/>
      <c r="T35" s="66"/>
      <c r="U35" s="67"/>
      <c r="V35" s="67"/>
      <c r="W35" s="67"/>
      <c r="X35" s="67"/>
    </row>
    <row r="36" spans="1:24" ht="16.149999999999999" customHeight="1" x14ac:dyDescent="0.55000000000000004">
      <c r="A36" s="221"/>
      <c r="C36" s="111"/>
      <c r="D36" s="124"/>
      <c r="E36" s="41"/>
      <c r="F36" s="41"/>
      <c r="G36" s="41"/>
      <c r="H36" s="41"/>
      <c r="I36" s="41"/>
      <c r="J36" s="125">
        <f t="shared" si="0"/>
        <v>0</v>
      </c>
      <c r="K36" s="30"/>
      <c r="L36" s="40"/>
      <c r="M36" s="40"/>
      <c r="N36" s="40"/>
      <c r="O36" s="40"/>
      <c r="P36" s="9">
        <f>SUM(L36:O36)</f>
        <v>0</v>
      </c>
      <c r="Q36" s="66">
        <v>100</v>
      </c>
      <c r="R36" s="66"/>
      <c r="S36" s="69"/>
      <c r="T36" s="66"/>
      <c r="U36" s="67">
        <v>100</v>
      </c>
      <c r="V36" s="67"/>
      <c r="W36" s="67"/>
      <c r="X36" s="67"/>
    </row>
    <row r="37" spans="1:24" s="5" customFormat="1" ht="16.149999999999999" customHeight="1" x14ac:dyDescent="0.55000000000000004">
      <c r="A37" s="221"/>
      <c r="B37" s="42"/>
      <c r="C37" s="109"/>
      <c r="D37" s="124"/>
      <c r="E37" s="42"/>
      <c r="F37" s="42"/>
      <c r="G37" s="42"/>
      <c r="H37" s="42"/>
      <c r="I37" s="42"/>
      <c r="J37" s="125">
        <f t="shared" si="0"/>
        <v>0</v>
      </c>
      <c r="K37" s="44" t="s">
        <v>336</v>
      </c>
      <c r="L37" s="60">
        <f>SUM(L10:L36)</f>
        <v>44.5</v>
      </c>
      <c r="M37" s="60">
        <f>SUM(M10:M36)</f>
        <v>151.5</v>
      </c>
      <c r="N37" s="60">
        <f>SUM(N10:N36)</f>
        <v>165</v>
      </c>
      <c r="O37" s="60">
        <f>SUM(O10:O36)</f>
        <v>80</v>
      </c>
      <c r="P37" s="89">
        <f>SUM(L37:O37)</f>
        <v>441</v>
      </c>
      <c r="Q37" s="66"/>
      <c r="R37" s="66"/>
      <c r="S37" s="66"/>
      <c r="T37" s="66"/>
      <c r="U37" s="67"/>
      <c r="V37" s="67"/>
      <c r="W37" s="67"/>
      <c r="X37" s="67"/>
    </row>
    <row r="38" spans="1:24" s="5" customFormat="1" ht="16.149999999999999" customHeight="1" x14ac:dyDescent="0.55000000000000004">
      <c r="A38" s="221"/>
      <c r="B38" s="42"/>
      <c r="C38" s="109"/>
      <c r="D38" s="124"/>
      <c r="E38" s="42"/>
      <c r="F38" s="51"/>
      <c r="G38" s="52"/>
      <c r="H38" s="42"/>
      <c r="I38" s="51"/>
      <c r="J38" s="52"/>
      <c r="K38" s="44"/>
      <c r="L38" s="60"/>
      <c r="M38" s="60"/>
      <c r="N38" s="60"/>
      <c r="O38" s="60"/>
      <c r="P38" s="32"/>
      <c r="Q38" s="66"/>
      <c r="R38" s="66"/>
      <c r="S38" s="66"/>
      <c r="T38" s="66"/>
      <c r="U38" s="67"/>
      <c r="V38" s="67"/>
      <c r="W38" s="67"/>
      <c r="X38" s="67"/>
    </row>
    <row r="39" spans="1:24" ht="28.5" customHeight="1" x14ac:dyDescent="0.4">
      <c r="A39" s="221"/>
      <c r="B39" s="43" t="s">
        <v>624</v>
      </c>
      <c r="C39" s="43"/>
      <c r="D39" s="43"/>
      <c r="E39" s="43"/>
      <c r="F39" s="222" t="s">
        <v>623</v>
      </c>
      <c r="G39" s="223"/>
      <c r="H39" s="223"/>
      <c r="I39" s="223"/>
      <c r="J39" s="223"/>
      <c r="K39" s="224"/>
      <c r="L39" s="224"/>
      <c r="M39" s="224"/>
      <c r="N39" s="224"/>
      <c r="O39" s="224"/>
      <c r="P39" s="224"/>
      <c r="Q39" s="66"/>
      <c r="R39" s="66"/>
      <c r="S39" s="66"/>
      <c r="T39" s="66"/>
      <c r="U39" s="67"/>
      <c r="V39" s="67"/>
      <c r="W39" s="67"/>
      <c r="X39" s="67"/>
    </row>
    <row r="40" spans="1:24" ht="28.5" customHeight="1" x14ac:dyDescent="0.4">
      <c r="A40" s="221"/>
      <c r="B40" s="43" t="s">
        <v>638</v>
      </c>
      <c r="C40" s="92"/>
      <c r="D40" s="92"/>
      <c r="E40" s="222"/>
      <c r="F40" s="223"/>
      <c r="G40" s="53"/>
      <c r="H40" s="53"/>
      <c r="I40" s="53"/>
      <c r="J40" s="53"/>
      <c r="K40" s="225"/>
      <c r="L40" s="226"/>
      <c r="M40" s="226"/>
      <c r="N40" s="226"/>
      <c r="O40" s="226"/>
      <c r="P40" s="226"/>
      <c r="Q40" s="70"/>
      <c r="R40" s="70"/>
      <c r="S40" s="70"/>
      <c r="T40" s="70"/>
      <c r="U40" s="70"/>
      <c r="V40" s="70"/>
      <c r="W40" s="70"/>
      <c r="X40" s="70"/>
    </row>
    <row r="41" spans="1:24" s="54" customFormat="1" ht="28.5" customHeight="1" x14ac:dyDescent="0.4">
      <c r="A41" s="221"/>
      <c r="B41" s="55"/>
      <c r="C41" s="58"/>
      <c r="D41" s="58"/>
      <c r="E41" s="55"/>
      <c r="F41" s="56"/>
      <c r="G41" s="57"/>
      <c r="H41" s="57"/>
      <c r="I41" s="57"/>
      <c r="J41" s="57"/>
      <c r="K41" s="58"/>
      <c r="L41" s="58"/>
      <c r="M41" s="58"/>
      <c r="N41" s="58"/>
      <c r="O41" s="58"/>
      <c r="P41" s="58"/>
      <c r="Q41" s="126"/>
      <c r="R41" s="126"/>
      <c r="S41" s="126"/>
      <c r="T41" s="126"/>
      <c r="U41" s="126"/>
      <c r="V41" s="126"/>
      <c r="W41" s="126"/>
      <c r="X41" s="126"/>
    </row>
    <row r="42" spans="1:24" s="1" customFormat="1" ht="14.7" x14ac:dyDescent="0.4">
      <c r="A42" s="221"/>
      <c r="B42" s="165" t="s">
        <v>337</v>
      </c>
      <c r="C42" s="166"/>
      <c r="D42" s="166"/>
      <c r="E42" s="165"/>
      <c r="F42" s="165"/>
      <c r="G42" s="165"/>
      <c r="H42" s="165"/>
      <c r="I42" s="165"/>
      <c r="J42" s="165"/>
      <c r="K42" s="167"/>
      <c r="L42" s="167"/>
      <c r="M42" s="167"/>
      <c r="N42" s="167"/>
      <c r="O42" s="167"/>
      <c r="P42" s="167"/>
      <c r="Q42" s="66"/>
      <c r="R42" s="66"/>
      <c r="S42" s="66"/>
      <c r="T42" s="66"/>
      <c r="U42" s="67"/>
      <c r="V42" s="67"/>
      <c r="W42" s="67"/>
      <c r="X42" s="67"/>
    </row>
    <row r="43" spans="1:24" s="4" customFormat="1" ht="15.75" customHeight="1" x14ac:dyDescent="0.4">
      <c r="A43" s="221"/>
      <c r="B43" s="48" t="s">
        <v>338</v>
      </c>
      <c r="C43" s="112" t="s">
        <v>311</v>
      </c>
      <c r="D43" s="124"/>
      <c r="E43" s="48"/>
      <c r="F43" s="104">
        <v>3</v>
      </c>
      <c r="G43" s="48"/>
      <c r="H43" s="48"/>
      <c r="I43" s="113"/>
      <c r="J43" s="125">
        <f>SUM(E43:H43)</f>
        <v>3</v>
      </c>
      <c r="K43" s="30">
        <v>61</v>
      </c>
      <c r="L43" s="85">
        <f>1.5+3+1</f>
        <v>5.5</v>
      </c>
      <c r="M43" s="85">
        <f>18+4.5</f>
        <v>22.5</v>
      </c>
      <c r="N43" s="85"/>
      <c r="O43" s="85"/>
      <c r="P43" s="9">
        <f t="shared" ref="P43:P66" si="3">SUM(L43:O43)</f>
        <v>28</v>
      </c>
      <c r="Q43" s="66">
        <v>100</v>
      </c>
      <c r="R43" s="66" t="s">
        <v>312</v>
      </c>
      <c r="S43" s="66" t="s">
        <v>313</v>
      </c>
      <c r="T43" s="66" t="s">
        <v>314</v>
      </c>
      <c r="U43" s="67">
        <v>100</v>
      </c>
      <c r="V43" s="67" t="s">
        <v>312</v>
      </c>
      <c r="W43" s="67" t="s">
        <v>315</v>
      </c>
      <c r="X43" s="66" t="s">
        <v>314</v>
      </c>
    </row>
    <row r="44" spans="1:24" s="4" customFormat="1" ht="16.149999999999999" customHeight="1" x14ac:dyDescent="0.4">
      <c r="A44" s="221"/>
      <c r="B44" s="48" t="s">
        <v>339</v>
      </c>
      <c r="C44" s="112" t="s">
        <v>311</v>
      </c>
      <c r="D44" s="124"/>
      <c r="E44" s="48"/>
      <c r="F44" s="104">
        <v>3</v>
      </c>
      <c r="G44" s="48"/>
      <c r="H44" s="48"/>
      <c r="I44" s="113"/>
      <c r="J44" s="125">
        <f t="shared" ref="J44:J66" si="4">SUM(E44:H44)</f>
        <v>3</v>
      </c>
      <c r="K44" s="30">
        <v>62</v>
      </c>
      <c r="L44" s="85">
        <f>7.5+1.5+1.5</f>
        <v>10.5</v>
      </c>
      <c r="M44" s="85">
        <f>10.5+1.5</f>
        <v>12</v>
      </c>
      <c r="N44" s="85">
        <f>3+3</f>
        <v>6</v>
      </c>
      <c r="O44" s="85"/>
      <c r="P44" s="9">
        <f t="shared" si="3"/>
        <v>28.5</v>
      </c>
      <c r="Q44" s="66">
        <v>100</v>
      </c>
      <c r="R44" s="66" t="s">
        <v>312</v>
      </c>
      <c r="S44" s="66" t="s">
        <v>313</v>
      </c>
      <c r="T44" s="66" t="s">
        <v>314</v>
      </c>
      <c r="U44" s="67">
        <v>100</v>
      </c>
      <c r="V44" s="67" t="s">
        <v>312</v>
      </c>
      <c r="W44" s="67" t="s">
        <v>315</v>
      </c>
      <c r="X44" s="66" t="s">
        <v>314</v>
      </c>
    </row>
    <row r="45" spans="1:24" ht="16.149999999999999" customHeight="1" x14ac:dyDescent="0.4">
      <c r="A45" s="221"/>
      <c r="B45" s="48" t="s">
        <v>340</v>
      </c>
      <c r="C45" s="112" t="s">
        <v>311</v>
      </c>
      <c r="D45" s="124"/>
      <c r="E45" s="104">
        <v>2</v>
      </c>
      <c r="F45" s="48"/>
      <c r="G45" s="48"/>
      <c r="H45" s="48"/>
      <c r="I45" s="113"/>
      <c r="J45" s="125">
        <f t="shared" si="4"/>
        <v>2</v>
      </c>
      <c r="K45" s="30">
        <v>62</v>
      </c>
      <c r="L45" s="85">
        <f>7.5+1.5+1</f>
        <v>10</v>
      </c>
      <c r="M45" s="85">
        <f>9</f>
        <v>9</v>
      </c>
      <c r="N45" s="85">
        <v>3</v>
      </c>
      <c r="O45" s="91"/>
      <c r="P45" s="9">
        <f t="shared" si="3"/>
        <v>22</v>
      </c>
      <c r="Q45" s="66">
        <v>100</v>
      </c>
      <c r="R45" s="66" t="s">
        <v>312</v>
      </c>
      <c r="S45" s="66" t="s">
        <v>313</v>
      </c>
      <c r="T45" s="66" t="s">
        <v>314</v>
      </c>
      <c r="U45" s="67">
        <v>100</v>
      </c>
      <c r="V45" s="67" t="s">
        <v>312</v>
      </c>
      <c r="W45" s="67" t="s">
        <v>315</v>
      </c>
      <c r="X45" s="66" t="s">
        <v>314</v>
      </c>
    </row>
    <row r="46" spans="1:24" ht="16.149999999999999" customHeight="1" x14ac:dyDescent="0.4">
      <c r="A46" s="221"/>
      <c r="B46" s="48" t="s">
        <v>341</v>
      </c>
      <c r="C46" s="112" t="s">
        <v>311</v>
      </c>
      <c r="D46" s="124"/>
      <c r="E46" s="48"/>
      <c r="F46" s="104">
        <v>1</v>
      </c>
      <c r="G46" s="104">
        <v>2</v>
      </c>
      <c r="H46" s="48"/>
      <c r="I46" s="113"/>
      <c r="J46" s="125">
        <f t="shared" si="4"/>
        <v>3</v>
      </c>
      <c r="K46" s="30">
        <v>61</v>
      </c>
      <c r="L46" s="85">
        <v>3</v>
      </c>
      <c r="M46" s="85">
        <v>24</v>
      </c>
      <c r="N46" s="85">
        <v>9</v>
      </c>
      <c r="O46" s="91"/>
      <c r="P46" s="87">
        <f t="shared" si="3"/>
        <v>36</v>
      </c>
      <c r="Q46" s="66">
        <v>100</v>
      </c>
      <c r="R46" s="66" t="s">
        <v>312</v>
      </c>
      <c r="S46" s="66" t="s">
        <v>313</v>
      </c>
      <c r="T46" s="66" t="s">
        <v>314</v>
      </c>
      <c r="U46" s="67">
        <v>100</v>
      </c>
      <c r="V46" s="67" t="s">
        <v>312</v>
      </c>
      <c r="W46" s="67" t="s">
        <v>315</v>
      </c>
      <c r="X46" s="66" t="s">
        <v>314</v>
      </c>
    </row>
    <row r="47" spans="1:24" ht="16.149999999999999" customHeight="1" x14ac:dyDescent="0.4">
      <c r="A47" s="221"/>
      <c r="B47" s="48" t="s">
        <v>342</v>
      </c>
      <c r="C47" s="112" t="s">
        <v>311</v>
      </c>
      <c r="D47" s="124"/>
      <c r="E47" s="48"/>
      <c r="F47" s="104">
        <v>2</v>
      </c>
      <c r="G47" s="104">
        <v>2</v>
      </c>
      <c r="H47" s="48"/>
      <c r="I47" s="113"/>
      <c r="J47" s="125">
        <f t="shared" si="4"/>
        <v>4</v>
      </c>
      <c r="K47" s="30">
        <v>60</v>
      </c>
      <c r="L47" s="85">
        <v>4.5</v>
      </c>
      <c r="M47" s="85">
        <v>7.5</v>
      </c>
      <c r="N47" s="85">
        <v>27</v>
      </c>
      <c r="O47" s="9"/>
      <c r="P47" s="9">
        <f t="shared" si="3"/>
        <v>39</v>
      </c>
      <c r="Q47" s="66">
        <v>100</v>
      </c>
      <c r="R47" s="66" t="s">
        <v>312</v>
      </c>
      <c r="S47" s="66" t="s">
        <v>313</v>
      </c>
      <c r="T47" s="66" t="s">
        <v>314</v>
      </c>
      <c r="U47" s="67">
        <v>100</v>
      </c>
      <c r="V47" s="67" t="s">
        <v>312</v>
      </c>
      <c r="W47" s="67" t="s">
        <v>315</v>
      </c>
      <c r="X47" s="66" t="s">
        <v>314</v>
      </c>
    </row>
    <row r="48" spans="1:24" ht="16.149999999999999" customHeight="1" x14ac:dyDescent="0.4">
      <c r="A48" s="221"/>
      <c r="B48" s="48" t="s">
        <v>343</v>
      </c>
      <c r="C48" s="112" t="s">
        <v>311</v>
      </c>
      <c r="D48" s="124"/>
      <c r="E48" s="104">
        <v>1</v>
      </c>
      <c r="F48" s="48"/>
      <c r="G48" s="104">
        <v>1</v>
      </c>
      <c r="H48" s="48"/>
      <c r="I48" s="113"/>
      <c r="J48" s="125">
        <f t="shared" si="4"/>
        <v>2</v>
      </c>
      <c r="K48" s="30">
        <v>60</v>
      </c>
      <c r="L48" s="85">
        <v>1.5</v>
      </c>
      <c r="M48" s="85">
        <v>9</v>
      </c>
      <c r="N48" s="85">
        <v>3</v>
      </c>
      <c r="O48" s="9"/>
      <c r="P48" s="9">
        <f t="shared" si="3"/>
        <v>13.5</v>
      </c>
      <c r="Q48" s="66">
        <v>100</v>
      </c>
      <c r="R48" s="66" t="s">
        <v>312</v>
      </c>
      <c r="S48" s="66" t="s">
        <v>313</v>
      </c>
      <c r="T48" s="66" t="s">
        <v>314</v>
      </c>
      <c r="U48" s="67">
        <v>100</v>
      </c>
      <c r="V48" s="67" t="s">
        <v>312</v>
      </c>
      <c r="W48" s="67" t="s">
        <v>315</v>
      </c>
      <c r="X48" s="66" t="s">
        <v>314</v>
      </c>
    </row>
    <row r="49" spans="1:24" ht="16.149999999999999" customHeight="1" x14ac:dyDescent="0.4">
      <c r="A49" s="221"/>
      <c r="B49" s="63" t="s">
        <v>344</v>
      </c>
      <c r="C49" s="112" t="s">
        <v>311</v>
      </c>
      <c r="D49" s="124"/>
      <c r="E49" s="104">
        <v>3</v>
      </c>
      <c r="F49" s="48"/>
      <c r="G49" s="104">
        <v>4</v>
      </c>
      <c r="H49" s="48"/>
      <c r="I49" s="113"/>
      <c r="J49" s="125">
        <f t="shared" si="4"/>
        <v>7</v>
      </c>
      <c r="K49" s="30">
        <v>60</v>
      </c>
      <c r="L49" s="85">
        <f>6+3</f>
        <v>9</v>
      </c>
      <c r="M49" s="85">
        <v>22.5</v>
      </c>
      <c r="N49" s="85">
        <v>36</v>
      </c>
      <c r="O49" s="9"/>
      <c r="P49" s="9">
        <f t="shared" si="3"/>
        <v>67.5</v>
      </c>
      <c r="Q49" s="66">
        <v>100</v>
      </c>
      <c r="R49" s="66" t="s">
        <v>312</v>
      </c>
      <c r="S49" s="66" t="s">
        <v>313</v>
      </c>
      <c r="T49" s="66" t="s">
        <v>314</v>
      </c>
      <c r="U49" s="67">
        <v>100</v>
      </c>
      <c r="V49" s="67" t="s">
        <v>312</v>
      </c>
      <c r="W49" s="67" t="s">
        <v>315</v>
      </c>
      <c r="X49" s="66" t="s">
        <v>314</v>
      </c>
    </row>
    <row r="50" spans="1:24" ht="16.149999999999999" customHeight="1" x14ac:dyDescent="0.4">
      <c r="A50" s="221"/>
      <c r="B50" s="48" t="s">
        <v>345</v>
      </c>
      <c r="C50" s="112" t="s">
        <v>311</v>
      </c>
      <c r="D50" s="124"/>
      <c r="E50" s="48"/>
      <c r="F50" s="48"/>
      <c r="G50" s="104">
        <v>2</v>
      </c>
      <c r="H50" s="48"/>
      <c r="I50" s="113"/>
      <c r="J50" s="125">
        <f t="shared" si="4"/>
        <v>2</v>
      </c>
      <c r="K50" s="30">
        <v>60</v>
      </c>
      <c r="L50" s="85">
        <v>1.5</v>
      </c>
      <c r="M50" s="85">
        <v>4.5</v>
      </c>
      <c r="N50" s="85">
        <v>12</v>
      </c>
      <c r="O50" s="9"/>
      <c r="P50" s="9">
        <f t="shared" si="3"/>
        <v>18</v>
      </c>
      <c r="Q50" s="66">
        <v>100</v>
      </c>
      <c r="R50" s="66" t="s">
        <v>312</v>
      </c>
      <c r="S50" s="66" t="s">
        <v>313</v>
      </c>
      <c r="T50" s="66" t="s">
        <v>314</v>
      </c>
      <c r="U50" s="67">
        <v>100</v>
      </c>
      <c r="V50" s="67" t="s">
        <v>312</v>
      </c>
      <c r="W50" s="67" t="s">
        <v>315</v>
      </c>
      <c r="X50" s="66" t="s">
        <v>314</v>
      </c>
    </row>
    <row r="51" spans="1:24" ht="16.149999999999999" customHeight="1" x14ac:dyDescent="0.4">
      <c r="A51" s="221"/>
      <c r="B51" s="48" t="s">
        <v>346</v>
      </c>
      <c r="C51" s="112" t="s">
        <v>311</v>
      </c>
      <c r="D51" s="124"/>
      <c r="E51" s="48"/>
      <c r="F51" s="104">
        <v>1</v>
      </c>
      <c r="G51" s="48"/>
      <c r="H51" s="104">
        <v>2</v>
      </c>
      <c r="I51" s="113"/>
      <c r="J51" s="125">
        <f t="shared" si="4"/>
        <v>3</v>
      </c>
      <c r="K51" s="30">
        <v>60</v>
      </c>
      <c r="L51" s="85">
        <v>3</v>
      </c>
      <c r="M51" s="85">
        <v>12</v>
      </c>
      <c r="N51" s="85">
        <v>12</v>
      </c>
      <c r="O51" s="9"/>
      <c r="P51" s="9">
        <f t="shared" si="3"/>
        <v>27</v>
      </c>
      <c r="Q51" s="66">
        <v>100</v>
      </c>
      <c r="R51" s="66" t="s">
        <v>312</v>
      </c>
      <c r="S51" s="66" t="s">
        <v>313</v>
      </c>
      <c r="T51" s="66" t="s">
        <v>314</v>
      </c>
      <c r="U51" s="67">
        <v>100</v>
      </c>
      <c r="V51" s="67" t="s">
        <v>312</v>
      </c>
      <c r="W51" s="67" t="s">
        <v>315</v>
      </c>
      <c r="X51" s="66" t="s">
        <v>314</v>
      </c>
    </row>
    <row r="52" spans="1:24" ht="16.149999999999999" customHeight="1" x14ac:dyDescent="0.4">
      <c r="A52" s="221"/>
      <c r="B52" s="63" t="s">
        <v>347</v>
      </c>
      <c r="C52" s="112" t="s">
        <v>311</v>
      </c>
      <c r="D52" s="124"/>
      <c r="E52" s="63"/>
      <c r="F52" s="105">
        <v>3</v>
      </c>
      <c r="G52" s="63"/>
      <c r="H52" s="105">
        <v>2</v>
      </c>
      <c r="I52" s="113"/>
      <c r="J52" s="125">
        <f t="shared" si="4"/>
        <v>5</v>
      </c>
      <c r="K52" s="88" t="s">
        <v>325</v>
      </c>
      <c r="L52" s="86">
        <v>4.5</v>
      </c>
      <c r="M52" s="86">
        <v>6</v>
      </c>
      <c r="N52" s="86">
        <f>18+12</f>
        <v>30</v>
      </c>
      <c r="O52" s="87"/>
      <c r="P52" s="87">
        <f t="shared" si="3"/>
        <v>40.5</v>
      </c>
      <c r="Q52" s="66">
        <v>100</v>
      </c>
      <c r="R52" s="66" t="s">
        <v>312</v>
      </c>
      <c r="S52" s="66" t="s">
        <v>313</v>
      </c>
      <c r="T52" s="66" t="s">
        <v>314</v>
      </c>
      <c r="U52" s="67">
        <v>100</v>
      </c>
      <c r="V52" s="67" t="s">
        <v>312</v>
      </c>
      <c r="W52" s="67" t="s">
        <v>315</v>
      </c>
      <c r="X52" s="66" t="s">
        <v>314</v>
      </c>
    </row>
    <row r="53" spans="1:24" ht="16.149999999999999" customHeight="1" x14ac:dyDescent="0.4">
      <c r="A53" s="221"/>
      <c r="B53" s="48" t="s">
        <v>348</v>
      </c>
      <c r="C53" s="112" t="s">
        <v>311</v>
      </c>
      <c r="D53" s="124"/>
      <c r="E53" s="104">
        <v>1</v>
      </c>
      <c r="F53" s="48"/>
      <c r="G53" s="48"/>
      <c r="H53" s="104">
        <v>1.5</v>
      </c>
      <c r="I53" s="113"/>
      <c r="J53" s="125">
        <f t="shared" si="4"/>
        <v>2.5</v>
      </c>
      <c r="K53" s="30">
        <v>9</v>
      </c>
      <c r="L53" s="85"/>
      <c r="M53" s="85">
        <v>7.5</v>
      </c>
      <c r="N53" s="85">
        <v>12</v>
      </c>
      <c r="O53" s="9"/>
      <c r="P53" s="9">
        <f t="shared" si="3"/>
        <v>19.5</v>
      </c>
      <c r="Q53" s="66">
        <v>100</v>
      </c>
      <c r="R53" s="66" t="s">
        <v>312</v>
      </c>
      <c r="S53" s="66" t="s">
        <v>313</v>
      </c>
      <c r="T53" s="66" t="s">
        <v>314</v>
      </c>
      <c r="U53" s="67">
        <v>100</v>
      </c>
      <c r="V53" s="67" t="s">
        <v>312</v>
      </c>
      <c r="W53" s="67" t="s">
        <v>315</v>
      </c>
      <c r="X53" s="66" t="s">
        <v>314</v>
      </c>
    </row>
    <row r="54" spans="1:24" ht="16.149999999999999" customHeight="1" x14ac:dyDescent="0.4">
      <c r="A54" s="221"/>
      <c r="B54" s="48" t="s">
        <v>349</v>
      </c>
      <c r="C54" s="112" t="s">
        <v>311</v>
      </c>
      <c r="D54" s="124"/>
      <c r="E54" s="104">
        <v>1</v>
      </c>
      <c r="F54" s="48"/>
      <c r="G54" s="48"/>
      <c r="H54" s="104">
        <v>1.5</v>
      </c>
      <c r="I54" s="113"/>
      <c r="J54" s="125">
        <f t="shared" si="4"/>
        <v>2.5</v>
      </c>
      <c r="K54" s="30">
        <v>11</v>
      </c>
      <c r="L54" s="85">
        <v>3</v>
      </c>
      <c r="M54" s="85">
        <v>9</v>
      </c>
      <c r="N54" s="85">
        <v>12</v>
      </c>
      <c r="O54" s="9"/>
      <c r="P54" s="9">
        <f t="shared" si="3"/>
        <v>24</v>
      </c>
      <c r="Q54" s="66">
        <v>100</v>
      </c>
      <c r="R54" s="66" t="s">
        <v>312</v>
      </c>
      <c r="S54" s="66" t="s">
        <v>313</v>
      </c>
      <c r="T54" s="66" t="s">
        <v>314</v>
      </c>
      <c r="U54" s="67">
        <v>100</v>
      </c>
      <c r="V54" s="67" t="s">
        <v>312</v>
      </c>
      <c r="W54" s="67" t="s">
        <v>315</v>
      </c>
      <c r="X54" s="66" t="s">
        <v>314</v>
      </c>
    </row>
    <row r="55" spans="1:24" ht="16.149999999999999" customHeight="1" x14ac:dyDescent="0.4">
      <c r="A55" s="221"/>
      <c r="B55" s="48" t="s">
        <v>350</v>
      </c>
      <c r="C55" s="112" t="s">
        <v>311</v>
      </c>
      <c r="D55" s="124"/>
      <c r="E55" s="48"/>
      <c r="F55" s="104">
        <v>1</v>
      </c>
      <c r="G55" s="48"/>
      <c r="H55" s="48"/>
      <c r="I55" s="113"/>
      <c r="J55" s="125">
        <f t="shared" si="4"/>
        <v>1</v>
      </c>
      <c r="K55" s="30">
        <v>16</v>
      </c>
      <c r="L55" s="85"/>
      <c r="M55" s="85">
        <v>3</v>
      </c>
      <c r="N55" s="85">
        <v>6</v>
      </c>
      <c r="O55" s="9"/>
      <c r="P55" s="9">
        <f t="shared" si="3"/>
        <v>9</v>
      </c>
      <c r="Q55" s="66">
        <v>100</v>
      </c>
      <c r="R55" s="66" t="s">
        <v>312</v>
      </c>
      <c r="S55" s="66" t="s">
        <v>313</v>
      </c>
      <c r="T55" s="66" t="s">
        <v>314</v>
      </c>
      <c r="U55" s="67">
        <v>100</v>
      </c>
      <c r="V55" s="67" t="s">
        <v>312</v>
      </c>
      <c r="W55" s="67" t="s">
        <v>315</v>
      </c>
      <c r="X55" s="66" t="s">
        <v>314</v>
      </c>
    </row>
    <row r="56" spans="1:24" ht="16.149999999999999" customHeight="1" x14ac:dyDescent="0.4">
      <c r="A56" s="221"/>
      <c r="B56" s="48"/>
      <c r="C56" s="42"/>
      <c r="D56" s="124"/>
      <c r="E56" s="61"/>
      <c r="F56" s="61"/>
      <c r="G56" s="61"/>
      <c r="H56" s="61"/>
      <c r="I56" s="113"/>
      <c r="J56" s="125">
        <f t="shared" si="4"/>
        <v>0</v>
      </c>
      <c r="K56" s="30"/>
      <c r="L56" s="85"/>
      <c r="M56" s="85"/>
      <c r="N56" s="9"/>
      <c r="O56" s="9"/>
      <c r="P56" s="9">
        <f t="shared" si="3"/>
        <v>0</v>
      </c>
      <c r="Q56" s="66"/>
      <c r="R56" s="66"/>
      <c r="S56" s="66"/>
      <c r="T56" s="66"/>
      <c r="U56" s="67"/>
      <c r="V56" s="67"/>
      <c r="W56" s="67"/>
      <c r="X56" s="67"/>
    </row>
    <row r="57" spans="1:24" ht="16.149999999999999" customHeight="1" x14ac:dyDescent="0.4">
      <c r="A57" s="221"/>
      <c r="B57" s="48"/>
      <c r="C57" s="42"/>
      <c r="D57" s="124"/>
      <c r="E57" s="61"/>
      <c r="F57" s="61"/>
      <c r="G57" s="61"/>
      <c r="H57" s="61"/>
      <c r="I57" s="113"/>
      <c r="J57" s="125">
        <f t="shared" si="4"/>
        <v>0</v>
      </c>
      <c r="K57" s="30"/>
      <c r="L57" s="85"/>
      <c r="M57" s="85"/>
      <c r="N57" s="9"/>
      <c r="O57" s="9"/>
      <c r="P57" s="9">
        <f t="shared" si="3"/>
        <v>0</v>
      </c>
      <c r="Q57" s="68"/>
      <c r="R57" s="68"/>
      <c r="S57" s="68"/>
      <c r="T57" s="68"/>
      <c r="U57" s="68"/>
      <c r="V57" s="68"/>
      <c r="W57" s="68"/>
      <c r="X57" s="68"/>
    </row>
    <row r="58" spans="1:24" ht="16.149999999999999" customHeight="1" x14ac:dyDescent="0.4">
      <c r="A58" s="221"/>
      <c r="B58" s="48"/>
      <c r="C58" s="42"/>
      <c r="D58" s="124"/>
      <c r="E58" s="61"/>
      <c r="F58" s="61"/>
      <c r="G58" s="61"/>
      <c r="H58" s="61"/>
      <c r="I58" s="113"/>
      <c r="J58" s="125">
        <f t="shared" si="4"/>
        <v>0</v>
      </c>
      <c r="K58" s="30"/>
      <c r="L58" s="85"/>
      <c r="M58" s="85"/>
      <c r="N58" s="9"/>
      <c r="O58" s="9"/>
      <c r="P58" s="9">
        <f t="shared" si="3"/>
        <v>0</v>
      </c>
      <c r="Q58" s="66"/>
      <c r="R58" s="66"/>
      <c r="S58" s="66"/>
      <c r="T58" s="66"/>
      <c r="U58" s="67"/>
      <c r="V58" s="67"/>
      <c r="W58" s="67"/>
      <c r="X58" s="67"/>
    </row>
    <row r="59" spans="1:24" ht="16.149999999999999" customHeight="1" x14ac:dyDescent="0.4">
      <c r="A59" s="221"/>
      <c r="B59" s="48"/>
      <c r="C59" s="42"/>
      <c r="D59" s="124"/>
      <c r="E59" s="61"/>
      <c r="F59" s="61"/>
      <c r="G59" s="61"/>
      <c r="H59" s="61"/>
      <c r="I59" s="113"/>
      <c r="J59" s="125">
        <f t="shared" si="4"/>
        <v>0</v>
      </c>
      <c r="K59" s="30"/>
      <c r="L59" s="85"/>
      <c r="M59" s="85"/>
      <c r="N59" s="9"/>
      <c r="O59" s="9"/>
      <c r="P59" s="9">
        <f t="shared" si="3"/>
        <v>0</v>
      </c>
      <c r="Q59" s="66"/>
      <c r="R59" s="66"/>
      <c r="S59" s="66"/>
      <c r="T59" s="66"/>
      <c r="U59" s="67"/>
      <c r="V59" s="67"/>
      <c r="W59" s="67"/>
      <c r="X59" s="67"/>
    </row>
    <row r="60" spans="1:24" ht="16.149999999999999" customHeight="1" x14ac:dyDescent="0.4">
      <c r="A60" s="221"/>
      <c r="B60" s="48"/>
      <c r="C60" s="42"/>
      <c r="D60" s="124"/>
      <c r="E60" s="61"/>
      <c r="F60" s="61"/>
      <c r="G60" s="61"/>
      <c r="H60" s="61"/>
      <c r="I60" s="113"/>
      <c r="J60" s="125">
        <f t="shared" si="4"/>
        <v>0</v>
      </c>
      <c r="K60" s="30"/>
      <c r="L60" s="85"/>
      <c r="M60" s="85"/>
      <c r="N60" s="9"/>
      <c r="O60" s="9"/>
      <c r="P60" s="9">
        <f t="shared" si="3"/>
        <v>0</v>
      </c>
      <c r="Q60" s="66"/>
      <c r="R60" s="66"/>
      <c r="S60" s="66"/>
      <c r="T60" s="66"/>
      <c r="U60" s="67"/>
      <c r="V60" s="67"/>
      <c r="W60" s="67"/>
      <c r="X60" s="67"/>
    </row>
    <row r="61" spans="1:24" ht="16.149999999999999" customHeight="1" x14ac:dyDescent="0.4">
      <c r="A61" s="221"/>
      <c r="B61" s="80" t="s">
        <v>351</v>
      </c>
      <c r="C61" s="111" t="s">
        <v>330</v>
      </c>
      <c r="D61" s="124"/>
      <c r="E61" s="104">
        <v>5</v>
      </c>
      <c r="F61" s="48"/>
      <c r="G61" s="48"/>
      <c r="H61" s="48"/>
      <c r="I61" s="113"/>
      <c r="J61" s="125">
        <f t="shared" si="4"/>
        <v>5</v>
      </c>
      <c r="K61" s="30"/>
      <c r="L61" s="85">
        <v>1.5</v>
      </c>
      <c r="M61" s="85"/>
      <c r="N61" s="85">
        <v>6</v>
      </c>
      <c r="O61" s="85">
        <v>22</v>
      </c>
      <c r="P61" s="9">
        <f>SUM(L61:O61)</f>
        <v>29.5</v>
      </c>
      <c r="Q61" s="66">
        <v>100</v>
      </c>
      <c r="R61" s="66" t="s">
        <v>312</v>
      </c>
      <c r="S61" s="66" t="s">
        <v>313</v>
      </c>
      <c r="T61" s="66" t="s">
        <v>314</v>
      </c>
      <c r="U61" s="67">
        <v>100</v>
      </c>
      <c r="V61" s="67" t="s">
        <v>312</v>
      </c>
      <c r="W61" s="67" t="s">
        <v>315</v>
      </c>
      <c r="X61" s="66" t="s">
        <v>314</v>
      </c>
    </row>
    <row r="62" spans="1:24" ht="16.149999999999999" customHeight="1" x14ac:dyDescent="0.4">
      <c r="A62" s="221"/>
      <c r="B62" s="80" t="s">
        <v>352</v>
      </c>
      <c r="C62" s="111" t="s">
        <v>330</v>
      </c>
      <c r="D62" s="124"/>
      <c r="E62" s="48"/>
      <c r="F62" s="104">
        <v>4</v>
      </c>
      <c r="G62" s="48"/>
      <c r="H62" s="48"/>
      <c r="I62" s="113"/>
      <c r="J62" s="125">
        <f t="shared" si="4"/>
        <v>4</v>
      </c>
      <c r="K62" s="30"/>
      <c r="L62" s="85">
        <v>1.5</v>
      </c>
      <c r="M62" s="85"/>
      <c r="N62" s="85">
        <v>6</v>
      </c>
      <c r="O62" s="85">
        <v>20</v>
      </c>
      <c r="P62" s="9">
        <f>SUM(L62:O62)</f>
        <v>27.5</v>
      </c>
      <c r="Q62" s="66">
        <v>100</v>
      </c>
      <c r="R62" s="66" t="s">
        <v>312</v>
      </c>
      <c r="S62" s="66" t="s">
        <v>313</v>
      </c>
      <c r="T62" s="66" t="s">
        <v>314</v>
      </c>
      <c r="U62" s="67">
        <v>100</v>
      </c>
      <c r="V62" s="67" t="s">
        <v>312</v>
      </c>
      <c r="W62" s="67" t="s">
        <v>315</v>
      </c>
      <c r="X62" s="66" t="s">
        <v>314</v>
      </c>
    </row>
    <row r="63" spans="1:24" ht="16.149999999999999" customHeight="1" x14ac:dyDescent="0.4">
      <c r="A63" s="221"/>
      <c r="B63" s="80" t="s">
        <v>353</v>
      </c>
      <c r="C63" s="111" t="s">
        <v>330</v>
      </c>
      <c r="D63" s="124"/>
      <c r="E63" s="48"/>
      <c r="F63" s="48"/>
      <c r="G63" s="104">
        <v>4</v>
      </c>
      <c r="H63" s="48"/>
      <c r="I63" s="113"/>
      <c r="J63" s="125">
        <f t="shared" si="4"/>
        <v>4</v>
      </c>
      <c r="K63" s="30"/>
      <c r="L63" s="85">
        <v>1.5</v>
      </c>
      <c r="M63" s="85"/>
      <c r="N63" s="85">
        <v>9</v>
      </c>
      <c r="O63" s="85">
        <v>22</v>
      </c>
      <c r="P63" s="9">
        <f>SUM(L63:O63)</f>
        <v>32.5</v>
      </c>
      <c r="Q63" s="66">
        <v>100</v>
      </c>
      <c r="R63" s="66" t="s">
        <v>312</v>
      </c>
      <c r="S63" s="66" t="s">
        <v>313</v>
      </c>
      <c r="T63" s="66" t="s">
        <v>314</v>
      </c>
      <c r="U63" s="67">
        <v>100</v>
      </c>
      <c r="V63" s="67" t="s">
        <v>312</v>
      </c>
      <c r="W63" s="67" t="s">
        <v>315</v>
      </c>
      <c r="X63" s="66" t="s">
        <v>314</v>
      </c>
    </row>
    <row r="64" spans="1:24" ht="16.149999999999999" customHeight="1" x14ac:dyDescent="0.4">
      <c r="A64" s="221"/>
      <c r="B64" s="80" t="s">
        <v>354</v>
      </c>
      <c r="C64" s="111" t="s">
        <v>330</v>
      </c>
      <c r="D64" s="124"/>
      <c r="E64" s="48"/>
      <c r="F64" s="48"/>
      <c r="G64" s="48"/>
      <c r="H64" s="104">
        <v>4</v>
      </c>
      <c r="I64" s="113"/>
      <c r="J64" s="125">
        <f t="shared" si="4"/>
        <v>4</v>
      </c>
      <c r="K64" s="30"/>
      <c r="L64" s="85"/>
      <c r="M64" s="85">
        <v>1.5</v>
      </c>
      <c r="N64" s="85">
        <v>6</v>
      </c>
      <c r="O64" s="85">
        <v>24</v>
      </c>
      <c r="P64" s="9">
        <f>SUM(L64:O64)</f>
        <v>31.5</v>
      </c>
      <c r="Q64" s="66">
        <v>100</v>
      </c>
      <c r="R64" s="66" t="s">
        <v>312</v>
      </c>
      <c r="S64" s="66" t="s">
        <v>313</v>
      </c>
      <c r="T64" s="66" t="s">
        <v>314</v>
      </c>
      <c r="U64" s="67">
        <v>100</v>
      </c>
      <c r="V64" s="67" t="s">
        <v>312</v>
      </c>
      <c r="W64" s="67" t="s">
        <v>315</v>
      </c>
      <c r="X64" s="66" t="s">
        <v>314</v>
      </c>
    </row>
    <row r="65" spans="1:24" ht="16.149999999999999" customHeight="1" x14ac:dyDescent="0.4">
      <c r="A65" s="221"/>
      <c r="B65" s="80" t="s">
        <v>355</v>
      </c>
      <c r="C65" s="111" t="s">
        <v>330</v>
      </c>
      <c r="D65" s="124"/>
      <c r="E65" s="48"/>
      <c r="F65" s="104">
        <v>4</v>
      </c>
      <c r="G65" s="104">
        <v>2</v>
      </c>
      <c r="H65" s="48"/>
      <c r="I65" s="113"/>
      <c r="J65" s="125">
        <f t="shared" si="4"/>
        <v>6</v>
      </c>
      <c r="K65" s="30"/>
      <c r="L65" s="85">
        <v>1.5</v>
      </c>
      <c r="M65" s="85"/>
      <c r="N65" s="85">
        <v>9</v>
      </c>
      <c r="O65" s="85">
        <v>25</v>
      </c>
      <c r="P65" s="9">
        <f>SUM(L65:O65)</f>
        <v>35.5</v>
      </c>
      <c r="Q65" s="66">
        <v>100</v>
      </c>
      <c r="R65" s="66" t="s">
        <v>312</v>
      </c>
      <c r="S65" s="66" t="s">
        <v>313</v>
      </c>
      <c r="T65" s="66" t="s">
        <v>314</v>
      </c>
      <c r="U65" s="67">
        <v>100</v>
      </c>
      <c r="V65" s="67" t="s">
        <v>312</v>
      </c>
      <c r="W65" s="67" t="s">
        <v>315</v>
      </c>
      <c r="X65" s="66" t="s">
        <v>314</v>
      </c>
    </row>
    <row r="66" spans="1:24" ht="16.149999999999999" customHeight="1" x14ac:dyDescent="0.4">
      <c r="A66" s="221"/>
      <c r="B66" s="50" t="s">
        <v>356</v>
      </c>
      <c r="C66" s="111" t="s">
        <v>335</v>
      </c>
      <c r="D66" s="124"/>
      <c r="E66" s="104">
        <v>1</v>
      </c>
      <c r="F66" s="104">
        <v>2</v>
      </c>
      <c r="G66" s="104">
        <v>2</v>
      </c>
      <c r="H66" s="104">
        <v>1</v>
      </c>
      <c r="I66" s="113"/>
      <c r="J66" s="125">
        <f t="shared" si="4"/>
        <v>6</v>
      </c>
      <c r="K66" s="38"/>
      <c r="L66" s="85"/>
      <c r="M66" s="85">
        <f>4*1.5</f>
        <v>6</v>
      </c>
      <c r="N66" s="85"/>
      <c r="O66" s="85">
        <v>7</v>
      </c>
      <c r="P66" s="9">
        <f t="shared" si="3"/>
        <v>13</v>
      </c>
      <c r="Q66" s="66">
        <v>100</v>
      </c>
      <c r="R66" s="66"/>
      <c r="S66" s="66"/>
      <c r="T66" s="66"/>
      <c r="U66" s="67">
        <v>100</v>
      </c>
      <c r="V66" s="67"/>
      <c r="W66" s="67"/>
      <c r="X66" s="67"/>
    </row>
    <row r="67" spans="1:24" ht="16.149999999999999" customHeight="1" x14ac:dyDescent="0.4">
      <c r="A67" s="221"/>
      <c r="B67" s="48"/>
      <c r="C67" s="42"/>
      <c r="D67" s="26"/>
      <c r="E67" s="48"/>
      <c r="F67" s="48"/>
      <c r="G67" s="48"/>
      <c r="H67" s="48"/>
      <c r="I67" s="48"/>
      <c r="J67" s="48"/>
      <c r="K67" s="30"/>
      <c r="L67" s="9"/>
      <c r="M67" s="39"/>
      <c r="N67" s="39"/>
      <c r="O67" s="39"/>
      <c r="P67" s="9"/>
      <c r="Q67" s="66">
        <v>100</v>
      </c>
      <c r="R67" s="66"/>
      <c r="S67" s="66"/>
      <c r="T67" s="66"/>
      <c r="U67" s="67">
        <v>100</v>
      </c>
      <c r="V67" s="67"/>
      <c r="W67" s="67"/>
      <c r="X67" s="67"/>
    </row>
    <row r="68" spans="1:24" s="5" customFormat="1" ht="16.149999999999999" customHeight="1" x14ac:dyDescent="0.55000000000000004">
      <c r="A68" s="221"/>
      <c r="B68" s="42"/>
      <c r="C68" s="42"/>
      <c r="D68" s="26"/>
      <c r="E68" s="48"/>
      <c r="F68" s="48"/>
      <c r="G68" s="48"/>
      <c r="H68" s="48"/>
      <c r="I68" s="48"/>
      <c r="J68" s="48"/>
      <c r="K68" s="177" t="s">
        <v>336</v>
      </c>
      <c r="L68" s="60">
        <f>SUM(L43:L67)</f>
        <v>62</v>
      </c>
      <c r="M68" s="60">
        <f>SUM(M43:M67)</f>
        <v>156</v>
      </c>
      <c r="N68" s="60">
        <f>SUM(N43:N67)</f>
        <v>204</v>
      </c>
      <c r="O68" s="60">
        <f>SUM(O43:O67)</f>
        <v>120</v>
      </c>
      <c r="P68" s="32">
        <f>SUM(L68:O68)</f>
        <v>542</v>
      </c>
      <c r="Q68" s="66">
        <v>100</v>
      </c>
      <c r="R68" s="66"/>
      <c r="S68" s="66"/>
      <c r="T68" s="66"/>
      <c r="U68" s="67">
        <v>100</v>
      </c>
      <c r="V68" s="67"/>
      <c r="W68" s="67"/>
      <c r="X68" s="67"/>
    </row>
    <row r="69" spans="1:24" s="5" customFormat="1" ht="16.149999999999999" customHeight="1" x14ac:dyDescent="0.55000000000000004">
      <c r="A69" s="221"/>
      <c r="B69" s="42"/>
      <c r="C69" s="42"/>
      <c r="D69" s="26"/>
      <c r="E69" s="48"/>
      <c r="F69" s="48"/>
      <c r="G69" s="48"/>
      <c r="H69" s="48"/>
      <c r="I69" s="48"/>
      <c r="J69" s="48"/>
      <c r="K69" s="44"/>
      <c r="L69" s="127"/>
      <c r="M69" s="127"/>
      <c r="N69" s="127"/>
      <c r="O69" s="127"/>
      <c r="P69" s="32"/>
      <c r="Q69" s="66">
        <v>100</v>
      </c>
      <c r="R69" s="66"/>
      <c r="S69" s="66"/>
      <c r="T69" s="66"/>
      <c r="U69" s="67">
        <v>100</v>
      </c>
      <c r="V69" s="67"/>
      <c r="W69" s="67"/>
      <c r="X69" s="67"/>
    </row>
    <row r="70" spans="1:24" s="5" customFormat="1" ht="33" customHeight="1" x14ac:dyDescent="0.4">
      <c r="A70" s="221"/>
      <c r="B70" s="42"/>
      <c r="C70" s="42"/>
      <c r="D70" s="26"/>
      <c r="E70" s="42"/>
      <c r="F70" s="42"/>
      <c r="G70" s="42"/>
      <c r="H70" s="42"/>
      <c r="I70" s="42"/>
      <c r="J70" s="42"/>
      <c r="K70" s="47" t="s">
        <v>357</v>
      </c>
      <c r="L70" s="90">
        <f>L37+L68</f>
        <v>106.5</v>
      </c>
      <c r="M70" s="90">
        <f>M37+M68</f>
        <v>307.5</v>
      </c>
      <c r="N70" s="90">
        <f>N37+N68</f>
        <v>369</v>
      </c>
      <c r="O70" s="90">
        <f>O37+O68</f>
        <v>200</v>
      </c>
      <c r="P70" s="32">
        <f>SUM(L70:O70)</f>
        <v>983</v>
      </c>
      <c r="Q70" s="66">
        <v>100</v>
      </c>
      <c r="R70" s="66"/>
      <c r="S70" s="66"/>
      <c r="T70" s="66"/>
      <c r="U70" s="67">
        <v>100</v>
      </c>
      <c r="V70" s="67"/>
      <c r="W70" s="67"/>
      <c r="X70" s="67"/>
    </row>
    <row r="71" spans="1:24" s="5" customFormat="1" ht="30.75" customHeight="1" x14ac:dyDescent="0.4">
      <c r="A71" s="108"/>
      <c r="B71" s="128" t="s">
        <v>358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47"/>
      <c r="L71" s="131"/>
      <c r="M71" s="131"/>
      <c r="N71" s="131"/>
      <c r="O71" s="131"/>
      <c r="P71" s="89"/>
      <c r="Q71" s="66"/>
      <c r="R71" s="66"/>
      <c r="S71" s="66"/>
      <c r="T71" s="66"/>
      <c r="U71" s="67"/>
      <c r="V71" s="67"/>
      <c r="W71" s="67"/>
      <c r="X71" s="67"/>
    </row>
    <row r="72" spans="1:24" s="5" customFormat="1" ht="15.75" customHeight="1" x14ac:dyDescent="0.4">
      <c r="A72" s="108"/>
      <c r="B72" s="132" t="s">
        <v>360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47"/>
      <c r="L72" s="131"/>
      <c r="M72" s="131"/>
      <c r="N72" s="131"/>
      <c r="O72" s="131"/>
      <c r="P72" s="89"/>
      <c r="Q72" s="66"/>
      <c r="R72" s="66"/>
      <c r="S72" s="66"/>
      <c r="T72" s="66"/>
      <c r="U72" s="67"/>
      <c r="V72" s="67"/>
      <c r="W72" s="67"/>
      <c r="X72" s="67"/>
    </row>
    <row r="73" spans="1:24" s="5" customFormat="1" ht="15.75" customHeight="1" x14ac:dyDescent="0.4">
      <c r="A73" s="108"/>
      <c r="B73" s="132" t="s">
        <v>361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47"/>
      <c r="L73" s="131"/>
      <c r="M73" s="131"/>
      <c r="N73" s="131"/>
      <c r="O73" s="131"/>
      <c r="P73" s="89"/>
      <c r="Q73" s="66"/>
      <c r="R73" s="66"/>
      <c r="S73" s="66"/>
      <c r="T73" s="66"/>
      <c r="U73" s="67"/>
      <c r="V73" s="67"/>
      <c r="W73" s="67"/>
      <c r="X73" s="67"/>
    </row>
    <row r="74" spans="1:24" s="5" customFormat="1" ht="15.75" customHeight="1" x14ac:dyDescent="0.4">
      <c r="A74" s="108"/>
      <c r="B74" s="132" t="s">
        <v>362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47"/>
      <c r="L74" s="131"/>
      <c r="M74" s="131"/>
      <c r="N74" s="131"/>
      <c r="O74" s="131"/>
      <c r="P74" s="89"/>
      <c r="Q74" s="66"/>
      <c r="R74" s="66"/>
      <c r="S74" s="66"/>
      <c r="T74" s="66"/>
      <c r="U74" s="67"/>
      <c r="V74" s="67"/>
      <c r="W74" s="67"/>
      <c r="X74" s="67"/>
    </row>
    <row r="75" spans="1:24" s="5" customFormat="1" ht="15.75" customHeight="1" x14ac:dyDescent="0.4">
      <c r="A75" s="108"/>
      <c r="B75" s="132" t="s">
        <v>363</v>
      </c>
      <c r="C75" s="129" t="s">
        <v>0</v>
      </c>
      <c r="D75" s="133">
        <v>10</v>
      </c>
      <c r="E75" s="130"/>
      <c r="F75" s="130"/>
      <c r="G75" s="130"/>
      <c r="H75" s="130"/>
      <c r="I75" s="130"/>
      <c r="J75" s="130"/>
      <c r="K75" s="47"/>
      <c r="L75" s="131"/>
      <c r="M75" s="131"/>
      <c r="N75" s="131"/>
      <c r="O75" s="131"/>
      <c r="P75" s="89"/>
      <c r="Q75" s="66"/>
      <c r="R75" s="66"/>
      <c r="S75" s="66"/>
      <c r="T75" s="66"/>
      <c r="U75" s="67"/>
      <c r="V75" s="67"/>
      <c r="W75" s="67"/>
      <c r="X75" s="67"/>
    </row>
    <row r="76" spans="1:24" s="5" customFormat="1" ht="15.75" customHeight="1" x14ac:dyDescent="0.4">
      <c r="A76" s="108"/>
      <c r="B76" s="132" t="s">
        <v>364</v>
      </c>
      <c r="C76" s="129" t="s">
        <v>0</v>
      </c>
      <c r="D76" s="133">
        <v>10</v>
      </c>
      <c r="E76" s="130"/>
      <c r="F76" s="130"/>
      <c r="G76" s="130"/>
      <c r="H76" s="130"/>
      <c r="I76" s="130"/>
      <c r="J76" s="130"/>
      <c r="K76" s="47"/>
      <c r="L76" s="131"/>
      <c r="M76" s="131"/>
      <c r="N76" s="131"/>
      <c r="O76" s="131"/>
      <c r="P76" s="89"/>
      <c r="Q76" s="66"/>
      <c r="R76" s="66"/>
      <c r="S76" s="66"/>
      <c r="T76" s="66"/>
      <c r="U76" s="67"/>
      <c r="V76" s="67"/>
      <c r="W76" s="67"/>
      <c r="X76" s="67"/>
    </row>
    <row r="77" spans="1:24" s="5" customFormat="1" ht="15.75" customHeight="1" x14ac:dyDescent="0.4">
      <c r="A77" s="108"/>
      <c r="B77" s="128" t="s">
        <v>365</v>
      </c>
      <c r="C77" s="129" t="s">
        <v>359</v>
      </c>
      <c r="D77" s="124"/>
      <c r="E77" s="130"/>
      <c r="F77" s="130"/>
      <c r="G77" s="130"/>
      <c r="H77" s="130"/>
      <c r="I77" s="130"/>
      <c r="J77" s="130"/>
      <c r="K77" s="47"/>
      <c r="L77" s="131"/>
      <c r="M77" s="131"/>
      <c r="N77" s="131"/>
      <c r="O77" s="131"/>
      <c r="P77" s="89"/>
      <c r="Q77" s="66"/>
      <c r="R77" s="66"/>
      <c r="S77" s="66"/>
      <c r="T77" s="66"/>
      <c r="U77" s="67"/>
      <c r="V77" s="67"/>
      <c r="W77" s="67"/>
      <c r="X77" s="67"/>
    </row>
    <row r="78" spans="1:24" s="5" customFormat="1" ht="15.75" customHeight="1" x14ac:dyDescent="0.4">
      <c r="A78" s="108"/>
      <c r="B78" s="132" t="s">
        <v>366</v>
      </c>
      <c r="C78" s="129" t="s">
        <v>0</v>
      </c>
      <c r="D78" s="133">
        <v>10</v>
      </c>
      <c r="E78" s="130"/>
      <c r="F78" s="130"/>
      <c r="G78" s="130"/>
      <c r="H78" s="130"/>
      <c r="I78" s="130"/>
      <c r="J78" s="130"/>
      <c r="K78" s="47"/>
      <c r="L78" s="131"/>
      <c r="M78" s="131"/>
      <c r="N78" s="131"/>
      <c r="O78" s="131"/>
      <c r="P78" s="89"/>
      <c r="Q78" s="66"/>
      <c r="R78" s="66"/>
      <c r="S78" s="66"/>
      <c r="T78" s="66"/>
      <c r="U78" s="67"/>
      <c r="V78" s="67"/>
      <c r="W78" s="67"/>
      <c r="X78" s="67"/>
    </row>
    <row r="79" spans="1:24" s="5" customFormat="1" ht="15.75" customHeight="1" x14ac:dyDescent="0.4">
      <c r="A79" s="108"/>
      <c r="B79" s="132" t="s">
        <v>367</v>
      </c>
      <c r="C79" s="129" t="s">
        <v>0</v>
      </c>
      <c r="D79" s="133">
        <v>10</v>
      </c>
      <c r="E79" s="130"/>
      <c r="F79" s="130"/>
      <c r="G79" s="130"/>
      <c r="H79" s="130"/>
      <c r="I79" s="130"/>
      <c r="J79" s="130"/>
      <c r="K79" s="47"/>
      <c r="L79" s="131"/>
      <c r="M79" s="131"/>
      <c r="N79" s="131"/>
      <c r="O79" s="131"/>
      <c r="P79" s="89"/>
      <c r="Q79" s="66"/>
      <c r="R79" s="66"/>
      <c r="S79" s="66"/>
      <c r="T79" s="66"/>
      <c r="U79" s="67"/>
      <c r="V79" s="67"/>
      <c r="W79" s="67"/>
      <c r="X79" s="67"/>
    </row>
    <row r="80" spans="1:24" s="5" customFormat="1" ht="25.5" customHeight="1" x14ac:dyDescent="0.4">
      <c r="A80" s="108"/>
      <c r="B80" s="128" t="s">
        <v>368</v>
      </c>
      <c r="C80" s="129" t="s">
        <v>359</v>
      </c>
      <c r="D80" s="124"/>
      <c r="E80" s="130"/>
      <c r="F80" s="130"/>
      <c r="G80" s="130"/>
      <c r="H80" s="130"/>
      <c r="I80" s="130"/>
      <c r="J80" s="130"/>
      <c r="K80" s="47"/>
      <c r="L80" s="131"/>
      <c r="M80" s="131"/>
      <c r="N80" s="131"/>
      <c r="O80" s="131"/>
      <c r="P80" s="89"/>
      <c r="Q80" s="66"/>
      <c r="R80" s="66"/>
      <c r="S80" s="66"/>
      <c r="T80" s="66"/>
      <c r="U80" s="67"/>
      <c r="V80" s="67"/>
      <c r="W80" s="67"/>
      <c r="X80" s="67"/>
    </row>
    <row r="81" spans="1:24" s="5" customFormat="1" ht="15.75" customHeight="1" x14ac:dyDescent="0.4">
      <c r="A81" s="108"/>
      <c r="B81" s="132" t="s">
        <v>369</v>
      </c>
      <c r="C81" s="129" t="s">
        <v>0</v>
      </c>
      <c r="D81" s="133">
        <v>5</v>
      </c>
      <c r="E81" s="130"/>
      <c r="F81" s="130"/>
      <c r="G81" s="130"/>
      <c r="H81" s="130"/>
      <c r="I81" s="130"/>
      <c r="J81" s="130"/>
      <c r="K81" s="47"/>
      <c r="L81" s="131"/>
      <c r="M81" s="131"/>
      <c r="N81" s="131"/>
      <c r="O81" s="131"/>
      <c r="P81" s="89"/>
      <c r="Q81" s="66"/>
      <c r="R81" s="66"/>
      <c r="S81" s="66"/>
      <c r="T81" s="66"/>
      <c r="U81" s="67"/>
      <c r="V81" s="67"/>
      <c r="W81" s="67"/>
      <c r="X81" s="67"/>
    </row>
    <row r="82" spans="1:24" s="5" customFormat="1" ht="15.75" customHeight="1" x14ac:dyDescent="0.4">
      <c r="A82" s="108"/>
      <c r="B82" s="132" t="s">
        <v>370</v>
      </c>
      <c r="C82" s="129" t="s">
        <v>0</v>
      </c>
      <c r="D82" s="133">
        <v>5</v>
      </c>
      <c r="E82" s="130"/>
      <c r="F82" s="130"/>
      <c r="G82" s="130"/>
      <c r="H82" s="130"/>
      <c r="I82" s="130"/>
      <c r="J82" s="130"/>
      <c r="K82" s="47"/>
      <c r="L82" s="131"/>
      <c r="M82" s="131"/>
      <c r="N82" s="131"/>
      <c r="O82" s="131"/>
      <c r="P82" s="89"/>
      <c r="Q82" s="66"/>
      <c r="R82" s="66"/>
      <c r="S82" s="66"/>
      <c r="T82" s="66"/>
      <c r="U82" s="67"/>
      <c r="V82" s="67"/>
      <c r="W82" s="67"/>
      <c r="X82" s="67"/>
    </row>
    <row r="83" spans="1:24" s="5" customFormat="1" ht="15.75" customHeight="1" x14ac:dyDescent="0.4">
      <c r="A83" s="108"/>
      <c r="B83" s="134" t="s">
        <v>371</v>
      </c>
      <c r="C83" s="135"/>
      <c r="D83" s="136">
        <f>SUM(D69:D82)</f>
        <v>60</v>
      </c>
      <c r="E83" s="130"/>
      <c r="F83" s="130"/>
      <c r="G83" s="130"/>
      <c r="H83" s="130"/>
      <c r="I83" s="130"/>
      <c r="J83" s="130"/>
      <c r="K83" s="47"/>
      <c r="L83" s="131"/>
      <c r="M83" s="131"/>
      <c r="N83" s="131"/>
      <c r="O83" s="131"/>
      <c r="P83" s="89"/>
      <c r="Q83" s="66"/>
      <c r="R83" s="66"/>
      <c r="S83" s="66"/>
      <c r="T83" s="66"/>
      <c r="U83" s="67"/>
      <c r="V83" s="67"/>
      <c r="W83" s="67"/>
      <c r="X83" s="67"/>
    </row>
    <row r="84" spans="1:24" ht="28.5" customHeight="1" x14ac:dyDescent="0.4">
      <c r="B84" s="43" t="s">
        <v>621</v>
      </c>
      <c r="C84" s="43"/>
      <c r="D84" s="43"/>
      <c r="E84" s="43"/>
      <c r="F84" s="222" t="s">
        <v>622</v>
      </c>
      <c r="G84" s="223"/>
      <c r="H84" s="223"/>
      <c r="I84" s="223"/>
      <c r="J84" s="223"/>
      <c r="K84" s="224"/>
      <c r="L84" s="224"/>
      <c r="M84" s="224"/>
      <c r="N84" s="224"/>
      <c r="O84" s="224"/>
      <c r="P84" s="224"/>
      <c r="Q84" s="26"/>
      <c r="R84" s="26"/>
      <c r="S84" s="26"/>
      <c r="T84" s="26"/>
      <c r="U84" s="26"/>
      <c r="V84" s="26"/>
      <c r="W84" s="26"/>
      <c r="X84" s="26"/>
    </row>
    <row r="85" spans="1:24" ht="32.1" customHeight="1" x14ac:dyDescent="0.4">
      <c r="B85" s="43" t="s">
        <v>639</v>
      </c>
      <c r="C85" s="92"/>
      <c r="D85" s="92"/>
      <c r="E85" s="222"/>
      <c r="F85" s="223"/>
      <c r="G85" s="223"/>
      <c r="H85" s="223"/>
      <c r="I85" s="223"/>
      <c r="J85" s="223"/>
      <c r="K85" s="228"/>
      <c r="L85" s="228"/>
      <c r="M85" s="228"/>
      <c r="N85" s="228"/>
      <c r="O85" s="228"/>
      <c r="P85" s="228"/>
      <c r="Q85" s="31"/>
      <c r="R85" s="31"/>
      <c r="S85" s="31"/>
      <c r="T85" s="31"/>
      <c r="U85" s="31"/>
      <c r="V85" s="31"/>
      <c r="W85" s="31"/>
      <c r="X85" s="31"/>
    </row>
    <row r="86" spans="1:24" ht="16.149999999999999" customHeight="1" x14ac:dyDescent="0.4"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</row>
    <row r="87" spans="1:24" ht="16.149999999999999" customHeight="1" x14ac:dyDescent="0.4">
      <c r="L87" s="2"/>
      <c r="M87" s="2"/>
      <c r="N87" s="2"/>
      <c r="O87" s="2"/>
      <c r="P87" s="2"/>
      <c r="Q87" s="5"/>
      <c r="R87" s="5"/>
      <c r="S87" s="5"/>
      <c r="T87" s="5"/>
      <c r="U87" s="5"/>
      <c r="V87" s="5"/>
      <c r="W87" s="5"/>
      <c r="X87" s="5"/>
    </row>
    <row r="88" spans="1:24" ht="16.149999999999999" customHeight="1" x14ac:dyDescent="0.4">
      <c r="L88" s="2"/>
      <c r="M88" s="2"/>
      <c r="N88" s="2"/>
      <c r="O88" s="2"/>
      <c r="P88" s="2"/>
      <c r="Q88" s="5"/>
      <c r="R88" s="5"/>
      <c r="S88" s="5"/>
      <c r="T88" s="5"/>
      <c r="U88" s="5"/>
      <c r="V88" s="5"/>
      <c r="W88" s="5"/>
      <c r="X88" s="5"/>
    </row>
    <row r="89" spans="1:24" ht="16.149999999999999" customHeight="1" x14ac:dyDescent="0.4"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</row>
    <row r="90" spans="1:24" ht="16.149999999999999" customHeight="1" x14ac:dyDescent="0.4">
      <c r="L90" s="2"/>
      <c r="M90" s="2"/>
      <c r="N90" s="2"/>
      <c r="O90" s="2"/>
      <c r="P90" s="2"/>
      <c r="Q90" s="4"/>
      <c r="R90" s="4"/>
      <c r="S90" s="4"/>
      <c r="T90" s="4"/>
      <c r="U90" s="4"/>
      <c r="V90" s="4"/>
      <c r="W90" s="4"/>
      <c r="X90" s="4"/>
    </row>
    <row r="91" spans="1:24" s="1" customFormat="1" ht="16.149999999999999" customHeight="1" x14ac:dyDescent="0.4">
      <c r="Q91" s="4"/>
      <c r="R91" s="4"/>
      <c r="S91" s="4"/>
      <c r="T91" s="4"/>
      <c r="U91" s="4"/>
      <c r="V91" s="4"/>
      <c r="W91" s="4"/>
      <c r="X91" s="4"/>
    </row>
    <row r="92" spans="1:24" s="1" customFormat="1" ht="16.149999999999999" customHeight="1" x14ac:dyDescent="0.4">
      <c r="Q92" s="4"/>
      <c r="R92" s="4"/>
      <c r="S92" s="4"/>
      <c r="T92" s="4"/>
      <c r="U92" s="4"/>
      <c r="V92" s="4"/>
      <c r="W92" s="4"/>
      <c r="X92" s="4"/>
    </row>
    <row r="93" spans="1:24" s="5" customFormat="1" ht="16.149999999999999" customHeight="1" x14ac:dyDescent="0.4">
      <c r="Q93" s="4"/>
      <c r="R93" s="4"/>
      <c r="S93" s="4"/>
      <c r="T93" s="4"/>
      <c r="U93" s="4"/>
      <c r="V93" s="4"/>
      <c r="W93" s="4"/>
      <c r="X93" s="4"/>
    </row>
    <row r="94" spans="1:24" s="5" customFormat="1" ht="16.149999999999999" customHeight="1" x14ac:dyDescent="0.4">
      <c r="Q94" s="4"/>
      <c r="R94" s="4"/>
      <c r="S94" s="4"/>
      <c r="T94" s="4"/>
      <c r="U94" s="4"/>
      <c r="V94" s="4"/>
      <c r="W94" s="4"/>
      <c r="X94" s="4"/>
    </row>
    <row r="95" spans="1:24" s="1" customFormat="1" ht="16.149999999999999" customHeight="1" x14ac:dyDescent="0.4">
      <c r="Q95" s="2"/>
      <c r="R95" s="2"/>
      <c r="S95" s="2"/>
      <c r="T95" s="2"/>
      <c r="U95" s="2"/>
      <c r="V95" s="2"/>
      <c r="W95" s="2"/>
      <c r="X95" s="2"/>
    </row>
    <row r="96" spans="1:24" s="4" customFormat="1" ht="16.149999999999999" customHeight="1" x14ac:dyDescent="0.4">
      <c r="Q96" s="2"/>
      <c r="R96" s="2"/>
      <c r="S96" s="2"/>
      <c r="T96" s="2"/>
      <c r="U96" s="2"/>
      <c r="V96" s="2"/>
      <c r="W96" s="2"/>
      <c r="X96" s="2"/>
    </row>
    <row r="97" spans="12:24" s="4" customFormat="1" ht="16.149999999999999" customHeight="1" x14ac:dyDescent="0.4">
      <c r="Q97" s="2"/>
      <c r="R97" s="2"/>
      <c r="S97" s="2"/>
      <c r="T97" s="2"/>
      <c r="U97" s="2"/>
      <c r="V97" s="2"/>
      <c r="W97" s="2"/>
      <c r="X97" s="2"/>
    </row>
    <row r="98" spans="12:24" s="4" customFormat="1" ht="16.149999999999999" customHeight="1" x14ac:dyDescent="0.4">
      <c r="Q98" s="2"/>
      <c r="R98" s="2"/>
      <c r="S98" s="2"/>
      <c r="T98" s="2"/>
      <c r="U98" s="2"/>
      <c r="V98" s="2"/>
      <c r="W98" s="2"/>
      <c r="X98" s="2"/>
    </row>
    <row r="99" spans="12:24" s="4" customFormat="1" ht="16.149999999999999" customHeight="1" x14ac:dyDescent="0.4">
      <c r="Q99" s="2"/>
      <c r="R99" s="2"/>
      <c r="S99" s="2"/>
      <c r="T99" s="2"/>
      <c r="U99" s="2"/>
      <c r="V99" s="2"/>
      <c r="W99" s="2"/>
      <c r="X99" s="2"/>
    </row>
    <row r="100" spans="12:24" s="4" customFormat="1" ht="16.149999999999999" customHeight="1" x14ac:dyDescent="0.4">
      <c r="Q100" s="2"/>
      <c r="R100" s="2"/>
      <c r="S100" s="2"/>
      <c r="T100" s="2"/>
      <c r="U100" s="2"/>
      <c r="V100" s="2"/>
      <c r="W100" s="2"/>
      <c r="X100" s="2"/>
    </row>
    <row r="101" spans="12:24" ht="16.149999999999999" customHeight="1" x14ac:dyDescent="0.4">
      <c r="L101" s="2"/>
      <c r="M101" s="2"/>
      <c r="N101" s="2"/>
      <c r="O101" s="2"/>
      <c r="P101" s="2"/>
    </row>
    <row r="102" spans="12:24" ht="16.149999999999999" customHeight="1" x14ac:dyDescent="0.4">
      <c r="L102" s="2"/>
      <c r="M102" s="2"/>
      <c r="N102" s="2"/>
      <c r="O102" s="2"/>
      <c r="P102" s="2"/>
    </row>
    <row r="103" spans="12:24" ht="16.149999999999999" customHeight="1" x14ac:dyDescent="0.4">
      <c r="L103" s="2"/>
      <c r="M103" s="2"/>
      <c r="N103" s="2"/>
      <c r="O103" s="2"/>
      <c r="P103" s="2"/>
    </row>
    <row r="104" spans="12:24" ht="16.149999999999999" customHeight="1" x14ac:dyDescent="0.4">
      <c r="L104" s="2"/>
      <c r="M104" s="2"/>
      <c r="N104" s="2"/>
      <c r="O104" s="2"/>
      <c r="P104" s="2"/>
    </row>
    <row r="105" spans="12:24" ht="16.149999999999999" customHeight="1" x14ac:dyDescent="0.4">
      <c r="L105" s="2"/>
      <c r="M105" s="2"/>
      <c r="N105" s="2"/>
      <c r="O105" s="2"/>
      <c r="P105" s="2"/>
    </row>
    <row r="106" spans="12:24" ht="16.149999999999999" customHeight="1" x14ac:dyDescent="0.4">
      <c r="L106" s="2"/>
      <c r="M106" s="2"/>
      <c r="N106" s="2"/>
      <c r="O106" s="2"/>
      <c r="P106" s="2"/>
    </row>
    <row r="107" spans="12:24" ht="16.149999999999999" customHeight="1" x14ac:dyDescent="0.4">
      <c r="L107" s="2"/>
      <c r="M107" s="2"/>
      <c r="N107" s="2"/>
      <c r="O107" s="2"/>
      <c r="P107" s="2"/>
    </row>
    <row r="108" spans="12:24" ht="16.149999999999999" customHeight="1" x14ac:dyDescent="0.4">
      <c r="L108" s="2"/>
      <c r="M108" s="2"/>
      <c r="N108" s="2"/>
      <c r="O108" s="2"/>
      <c r="P108" s="2"/>
    </row>
    <row r="109" spans="12:24" ht="16.149999999999999" customHeight="1" x14ac:dyDescent="0.4">
      <c r="L109" s="2"/>
      <c r="M109" s="2"/>
      <c r="N109" s="2"/>
      <c r="O109" s="2"/>
      <c r="P109" s="2"/>
    </row>
    <row r="110" spans="12:24" ht="16.149999999999999" customHeight="1" x14ac:dyDescent="0.4">
      <c r="L110" s="2"/>
      <c r="M110" s="2"/>
      <c r="N110" s="2"/>
      <c r="O110" s="2"/>
      <c r="P110" s="2"/>
    </row>
    <row r="111" spans="12:24" ht="16.149999999999999" customHeight="1" x14ac:dyDescent="0.4">
      <c r="L111" s="2"/>
      <c r="M111" s="2"/>
      <c r="N111" s="2"/>
      <c r="O111" s="2"/>
      <c r="P111" s="2"/>
    </row>
    <row r="112" spans="12:24" ht="16.149999999999999" customHeight="1" x14ac:dyDescent="0.4">
      <c r="L112" s="2"/>
      <c r="M112" s="2"/>
      <c r="N112" s="2"/>
      <c r="O112" s="2"/>
      <c r="P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2:24" ht="16.149999999999999" customHeight="1" x14ac:dyDescent="0.4">
      <c r="L129" s="2"/>
      <c r="M129" s="2"/>
      <c r="N129" s="2"/>
      <c r="O129" s="2"/>
      <c r="P129" s="2"/>
    </row>
    <row r="130" spans="12:24" ht="16.149999999999999" customHeight="1" x14ac:dyDescent="0.4">
      <c r="L130" s="2"/>
      <c r="M130" s="2"/>
      <c r="N130" s="2"/>
      <c r="O130" s="2"/>
      <c r="P130" s="2"/>
    </row>
    <row r="131" spans="12:24" ht="16.149999999999999" customHeight="1" x14ac:dyDescent="0.4">
      <c r="L131" s="2"/>
      <c r="M131" s="2"/>
      <c r="N131" s="2"/>
      <c r="O131" s="2"/>
      <c r="P131" s="2"/>
    </row>
    <row r="132" spans="12:24" ht="16.149999999999999" customHeight="1" x14ac:dyDescent="0.4">
      <c r="L132" s="2"/>
      <c r="M132" s="2"/>
      <c r="N132" s="2"/>
      <c r="O132" s="2"/>
      <c r="P132" s="2"/>
    </row>
    <row r="133" spans="12:24" ht="16.149999999999999" customHeight="1" x14ac:dyDescent="0.4">
      <c r="L133" s="2"/>
      <c r="M133" s="2"/>
      <c r="N133" s="2"/>
      <c r="O133" s="2"/>
      <c r="P133" s="2"/>
    </row>
    <row r="134" spans="12:24" ht="16.149999999999999" customHeight="1" x14ac:dyDescent="0.4">
      <c r="L134" s="2"/>
      <c r="M134" s="2"/>
      <c r="N134" s="2"/>
      <c r="O134" s="2"/>
      <c r="P134" s="2"/>
    </row>
    <row r="135" spans="12:24" ht="16.149999999999999" customHeight="1" x14ac:dyDescent="0.4">
      <c r="L135" s="2"/>
      <c r="M135" s="2"/>
      <c r="N135" s="2"/>
      <c r="O135" s="2"/>
      <c r="P135" s="2"/>
    </row>
    <row r="136" spans="12:24" ht="16.149999999999999" customHeight="1" x14ac:dyDescent="0.4">
      <c r="L136" s="2"/>
      <c r="M136" s="2"/>
      <c r="N136" s="2"/>
      <c r="O136" s="2"/>
      <c r="P136" s="2"/>
    </row>
    <row r="137" spans="12:24" ht="16.149999999999999" customHeight="1" x14ac:dyDescent="0.4">
      <c r="L137" s="2"/>
      <c r="M137" s="2"/>
      <c r="N137" s="2"/>
      <c r="O137" s="2"/>
      <c r="P137" s="2"/>
    </row>
    <row r="138" spans="12:24" ht="16.149999999999999" customHeight="1" x14ac:dyDescent="0.4">
      <c r="L138" s="2"/>
      <c r="M138" s="2"/>
      <c r="N138" s="2"/>
      <c r="O138" s="2"/>
      <c r="P138" s="2"/>
    </row>
    <row r="139" spans="12:24" ht="16.149999999999999" customHeight="1" x14ac:dyDescent="0.4"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</row>
    <row r="140" spans="12:24" ht="16.149999999999999" customHeight="1" x14ac:dyDescent="0.4"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</row>
    <row r="141" spans="12:24" ht="16.149999999999999" customHeight="1" x14ac:dyDescent="0.4">
      <c r="L141" s="2"/>
      <c r="M141" s="2"/>
      <c r="N141" s="2"/>
      <c r="O141" s="2"/>
      <c r="P141" s="2"/>
      <c r="Q141" s="5"/>
      <c r="R141" s="5"/>
      <c r="S141" s="5"/>
      <c r="T141" s="5"/>
      <c r="U141" s="5"/>
      <c r="V141" s="5"/>
      <c r="W141" s="5"/>
      <c r="X141" s="5"/>
    </row>
    <row r="142" spans="12:24" ht="16.149999999999999" customHeight="1" x14ac:dyDescent="0.4">
      <c r="L142" s="2"/>
      <c r="M142" s="2"/>
      <c r="N142" s="2"/>
      <c r="O142" s="2"/>
      <c r="P142" s="2"/>
      <c r="Q142" s="5"/>
      <c r="R142" s="5"/>
      <c r="S142" s="5"/>
      <c r="T142" s="5"/>
      <c r="U142" s="5"/>
      <c r="V142" s="5"/>
      <c r="W142" s="5"/>
      <c r="X142" s="5"/>
    </row>
    <row r="143" spans="12:24" ht="16.149999999999999" customHeight="1" x14ac:dyDescent="0.4"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</row>
    <row r="144" spans="12:24" ht="16.149999999999999" customHeight="1" x14ac:dyDescent="0.4">
      <c r="L144" s="2"/>
      <c r="M144" s="2"/>
      <c r="N144" s="2"/>
      <c r="O144" s="2"/>
      <c r="P144" s="2"/>
      <c r="Q144" s="4"/>
      <c r="R144" s="4"/>
      <c r="S144" s="4"/>
      <c r="T144" s="4"/>
      <c r="U144" s="4"/>
      <c r="V144" s="4"/>
      <c r="W144" s="4"/>
      <c r="X144" s="4"/>
    </row>
    <row r="145" spans="12:24" s="1" customFormat="1" ht="16.149999999999999" customHeight="1" x14ac:dyDescent="0.4">
      <c r="Q145" s="4"/>
      <c r="R145" s="4"/>
      <c r="S145" s="4"/>
      <c r="T145" s="4"/>
      <c r="U145" s="4"/>
      <c r="V145" s="4"/>
      <c r="W145" s="4"/>
      <c r="X145" s="4"/>
    </row>
    <row r="146" spans="12:24" s="1" customFormat="1" ht="16.149999999999999" customHeight="1" x14ac:dyDescent="0.4">
      <c r="Q146" s="4"/>
      <c r="R146" s="4"/>
      <c r="S146" s="4"/>
      <c r="T146" s="4"/>
      <c r="U146" s="4"/>
      <c r="V146" s="4"/>
      <c r="W146" s="4"/>
      <c r="X146" s="4"/>
    </row>
    <row r="147" spans="12:24" s="5" customFormat="1" ht="16.149999999999999" customHeight="1" x14ac:dyDescent="0.4">
      <c r="Q147" s="4"/>
      <c r="R147" s="4"/>
      <c r="S147" s="4"/>
      <c r="T147" s="4"/>
      <c r="U147" s="4"/>
      <c r="V147" s="4"/>
      <c r="W147" s="4"/>
      <c r="X147" s="4"/>
    </row>
    <row r="148" spans="12:24" s="5" customFormat="1" ht="16.149999999999999" customHeight="1" x14ac:dyDescent="0.4">
      <c r="Q148" s="2"/>
      <c r="R148" s="2"/>
      <c r="S148" s="2"/>
      <c r="T148" s="2"/>
      <c r="U148" s="2"/>
      <c r="V148" s="2"/>
      <c r="W148" s="2"/>
      <c r="X148" s="2"/>
    </row>
    <row r="149" spans="12:24" s="1" customFormat="1" ht="16.149999999999999" customHeight="1" x14ac:dyDescent="0.4">
      <c r="Q149" s="2"/>
      <c r="R149" s="2"/>
      <c r="S149" s="2"/>
      <c r="T149" s="2"/>
      <c r="U149" s="2"/>
      <c r="V149" s="2"/>
      <c r="W149" s="2"/>
      <c r="X149" s="2"/>
    </row>
    <row r="150" spans="12:24" s="4" customFormat="1" ht="16.149999999999999" customHeight="1" x14ac:dyDescent="0.4">
      <c r="Q150" s="2"/>
      <c r="R150" s="2"/>
      <c r="S150" s="2"/>
      <c r="T150" s="2"/>
      <c r="U150" s="2"/>
      <c r="V150" s="2"/>
      <c r="W150" s="2"/>
      <c r="X150" s="2"/>
    </row>
    <row r="151" spans="12:24" s="4" customFormat="1" ht="16.149999999999999" customHeight="1" x14ac:dyDescent="0.4">
      <c r="Q151" s="2"/>
      <c r="R151" s="2"/>
      <c r="S151" s="2"/>
      <c r="T151" s="2"/>
      <c r="U151" s="2"/>
      <c r="V151" s="2"/>
      <c r="W151" s="2"/>
      <c r="X151" s="2"/>
    </row>
    <row r="152" spans="12:24" s="4" customFormat="1" ht="16.149999999999999" customHeight="1" x14ac:dyDescent="0.4">
      <c r="Q152" s="2"/>
      <c r="R152" s="2"/>
      <c r="S152" s="2"/>
      <c r="T152" s="2"/>
      <c r="U152" s="2"/>
      <c r="V152" s="2"/>
      <c r="W152" s="2"/>
      <c r="X152" s="2"/>
    </row>
    <row r="153" spans="12:24" s="4" customFormat="1" ht="16.149999999999999" customHeight="1" x14ac:dyDescent="0.4">
      <c r="Q153" s="2"/>
      <c r="R153" s="2"/>
      <c r="S153" s="2"/>
      <c r="T153" s="2"/>
      <c r="U153" s="2"/>
      <c r="V153" s="2"/>
      <c r="W153" s="2"/>
      <c r="X153" s="2"/>
    </row>
    <row r="154" spans="12:24" ht="16.149999999999999" customHeight="1" x14ac:dyDescent="0.4">
      <c r="L154" s="2"/>
      <c r="M154" s="2"/>
      <c r="N154" s="2"/>
      <c r="O154" s="2"/>
      <c r="P154" s="2"/>
    </row>
    <row r="155" spans="12:24" ht="16.149999999999999" customHeight="1" x14ac:dyDescent="0.4">
      <c r="L155" s="2"/>
      <c r="M155" s="2"/>
      <c r="N155" s="2"/>
      <c r="O155" s="2"/>
      <c r="P155" s="2"/>
    </row>
    <row r="156" spans="12:24" ht="16.149999999999999" customHeight="1" x14ac:dyDescent="0.4">
      <c r="L156" s="2"/>
      <c r="M156" s="2"/>
      <c r="N156" s="2"/>
      <c r="O156" s="2"/>
      <c r="P156" s="2"/>
    </row>
    <row r="157" spans="12:24" ht="16.149999999999999" customHeight="1" x14ac:dyDescent="0.4">
      <c r="L157" s="2"/>
      <c r="M157" s="2"/>
      <c r="N157" s="2"/>
      <c r="O157" s="2"/>
      <c r="P157" s="2"/>
    </row>
    <row r="158" spans="12:24" ht="16.149999999999999" customHeight="1" x14ac:dyDescent="0.4">
      <c r="L158" s="2"/>
      <c r="M158" s="2"/>
      <c r="N158" s="2"/>
      <c r="O158" s="2"/>
      <c r="P158" s="2"/>
    </row>
    <row r="159" spans="12:24" ht="16.149999999999999" customHeight="1" x14ac:dyDescent="0.4">
      <c r="L159" s="2"/>
      <c r="M159" s="2"/>
      <c r="N159" s="2"/>
      <c r="O159" s="2"/>
      <c r="P159" s="2"/>
    </row>
    <row r="160" spans="12:24" ht="16.149999999999999" customHeight="1" x14ac:dyDescent="0.4">
      <c r="L160" s="2"/>
      <c r="M160" s="2"/>
      <c r="N160" s="2"/>
      <c r="O160" s="2"/>
      <c r="P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2:24" ht="16.149999999999999" customHeight="1" x14ac:dyDescent="0.4">
      <c r="L193" s="2"/>
      <c r="M193" s="2"/>
      <c r="N193" s="2"/>
      <c r="O193" s="2"/>
      <c r="P193" s="2"/>
    </row>
    <row r="194" spans="12:24" ht="16.149999999999999" customHeight="1" x14ac:dyDescent="0.4">
      <c r="L194" s="2"/>
      <c r="M194" s="2"/>
      <c r="N194" s="2"/>
      <c r="O194" s="2"/>
      <c r="P194" s="2"/>
    </row>
    <row r="195" spans="12:24" ht="16.149999999999999" customHeight="1" x14ac:dyDescent="0.4">
      <c r="L195" s="2"/>
      <c r="M195" s="2"/>
      <c r="N195" s="2"/>
      <c r="O195" s="2"/>
      <c r="P195" s="2"/>
    </row>
    <row r="196" spans="12:24" ht="16.149999999999999" customHeight="1" x14ac:dyDescent="0.4">
      <c r="L196" s="2"/>
      <c r="M196" s="2"/>
      <c r="N196" s="2"/>
      <c r="O196" s="2"/>
      <c r="P196" s="2"/>
    </row>
    <row r="197" spans="12:24" ht="16.149999999999999" customHeight="1" x14ac:dyDescent="0.4">
      <c r="L197" s="2"/>
      <c r="M197" s="2"/>
      <c r="N197" s="2"/>
      <c r="O197" s="2"/>
      <c r="P197" s="2"/>
    </row>
    <row r="198" spans="12:24" ht="16.149999999999999" customHeight="1" x14ac:dyDescent="0.4">
      <c r="L198" s="2"/>
      <c r="M198" s="2"/>
      <c r="N198" s="2"/>
      <c r="O198" s="2"/>
      <c r="P198" s="2"/>
    </row>
    <row r="199" spans="12:24" ht="16.149999999999999" customHeight="1" x14ac:dyDescent="0.4">
      <c r="L199" s="2"/>
      <c r="M199" s="2"/>
      <c r="N199" s="2"/>
      <c r="O199" s="2"/>
      <c r="P199" s="2"/>
    </row>
    <row r="200" spans="12:24" ht="16.149999999999999" customHeight="1" x14ac:dyDescent="0.4">
      <c r="L200" s="2"/>
      <c r="M200" s="2"/>
      <c r="N200" s="2"/>
      <c r="O200" s="2"/>
      <c r="P200" s="2"/>
    </row>
    <row r="201" spans="12:24" ht="16.149999999999999" customHeight="1" x14ac:dyDescent="0.4">
      <c r="L201" s="2"/>
      <c r="M201" s="2"/>
      <c r="N201" s="2"/>
      <c r="O201" s="2"/>
      <c r="P201" s="2"/>
      <c r="Q201" s="10"/>
      <c r="R201" s="10"/>
      <c r="S201" s="10"/>
      <c r="T201" s="10"/>
      <c r="U201" s="10"/>
      <c r="V201" s="10"/>
      <c r="W201" s="10"/>
      <c r="X201" s="10"/>
    </row>
    <row r="202" spans="12:24" ht="16.149999999999999" customHeight="1" x14ac:dyDescent="0.4">
      <c r="L202" s="2"/>
      <c r="M202" s="2"/>
      <c r="N202" s="2"/>
      <c r="O202" s="2"/>
      <c r="P202" s="2"/>
      <c r="Q202" s="10"/>
      <c r="R202" s="10"/>
      <c r="S202" s="10"/>
      <c r="T202" s="10"/>
      <c r="U202" s="10"/>
      <c r="V202" s="10"/>
      <c r="W202" s="10"/>
      <c r="X202" s="10"/>
    </row>
    <row r="203" spans="12:24" ht="16.149999999999999" customHeight="1" x14ac:dyDescent="0.4">
      <c r="L203" s="2"/>
      <c r="M203" s="2"/>
      <c r="N203" s="2"/>
      <c r="O203" s="2"/>
      <c r="P203" s="2"/>
      <c r="Q203" s="10"/>
      <c r="R203" s="10"/>
      <c r="S203" s="10"/>
      <c r="T203" s="10"/>
      <c r="U203" s="10"/>
      <c r="V203" s="10"/>
      <c r="W203" s="10"/>
      <c r="X203" s="10"/>
    </row>
    <row r="204" spans="12:24" ht="16.149999999999999" customHeight="1" x14ac:dyDescent="0.4">
      <c r="L204" s="2"/>
      <c r="M204" s="2"/>
      <c r="N204" s="2"/>
      <c r="O204" s="2"/>
      <c r="P204" s="2"/>
      <c r="Q204" s="10"/>
      <c r="R204" s="10"/>
      <c r="S204" s="10"/>
      <c r="T204" s="10"/>
      <c r="U204" s="10"/>
      <c r="V204" s="10"/>
      <c r="W204" s="10"/>
      <c r="X204" s="10"/>
    </row>
    <row r="205" spans="12:24" ht="16.149999999999999" customHeight="1" x14ac:dyDescent="0.4">
      <c r="L205" s="2"/>
      <c r="M205" s="2"/>
      <c r="N205" s="2"/>
      <c r="O205" s="2"/>
      <c r="P205" s="2"/>
      <c r="Q205" s="10"/>
      <c r="R205" s="10"/>
      <c r="S205" s="10"/>
      <c r="T205" s="10"/>
      <c r="U205" s="10"/>
      <c r="V205" s="10"/>
      <c r="W205" s="10"/>
      <c r="X205" s="10"/>
    </row>
    <row r="206" spans="12:24" ht="16.149999999999999" customHeight="1" x14ac:dyDescent="0.4">
      <c r="L206" s="2"/>
      <c r="M206" s="2"/>
      <c r="N206" s="2"/>
      <c r="O206" s="2"/>
      <c r="P206" s="2"/>
    </row>
    <row r="207" spans="12:24" s="10" customFormat="1" ht="16.149999999999999" customHeight="1" x14ac:dyDescent="0.4">
      <c r="Q207" s="2"/>
      <c r="R207" s="2"/>
      <c r="S207" s="2"/>
      <c r="T207" s="2"/>
      <c r="U207" s="2"/>
      <c r="V207" s="2"/>
      <c r="W207" s="2"/>
      <c r="X207" s="2"/>
    </row>
    <row r="208" spans="12:24" s="10" customFormat="1" ht="16.149999999999999" customHeight="1" x14ac:dyDescent="0.4">
      <c r="Q208" s="2"/>
      <c r="R208" s="2"/>
      <c r="S208" s="2"/>
      <c r="T208" s="2"/>
      <c r="U208" s="2"/>
      <c r="V208" s="2"/>
      <c r="W208" s="2"/>
      <c r="X208" s="2"/>
    </row>
    <row r="209" spans="12:24" s="10" customFormat="1" ht="16.149999999999999" customHeight="1" x14ac:dyDescent="0.4">
      <c r="Q209" s="2"/>
      <c r="R209" s="2"/>
      <c r="S209" s="2"/>
      <c r="T209" s="2"/>
      <c r="U209" s="2"/>
      <c r="V209" s="2"/>
      <c r="W209" s="2"/>
      <c r="X209" s="2"/>
    </row>
    <row r="210" spans="12:24" s="10" customFormat="1" ht="16.149999999999999" customHeight="1" x14ac:dyDescent="0.4">
      <c r="Q210" s="2"/>
      <c r="R210" s="2"/>
      <c r="S210" s="2"/>
      <c r="T210" s="2"/>
      <c r="U210" s="2"/>
      <c r="V210" s="2"/>
      <c r="W210" s="2"/>
      <c r="X210" s="2"/>
    </row>
    <row r="211" spans="12:24" s="10" customFormat="1" ht="16.149999999999999" customHeight="1" x14ac:dyDescent="0.4">
      <c r="Q211" s="2"/>
      <c r="R211" s="2"/>
      <c r="S211" s="2"/>
      <c r="T211" s="2"/>
      <c r="U211" s="2"/>
      <c r="V211" s="2"/>
      <c r="W211" s="2"/>
      <c r="X211" s="2"/>
    </row>
    <row r="212" spans="12:24" ht="16.149999999999999" customHeight="1" x14ac:dyDescent="0.4">
      <c r="L212" s="2"/>
      <c r="M212" s="2"/>
      <c r="N212" s="2"/>
      <c r="O212" s="2"/>
      <c r="P212" s="2"/>
    </row>
    <row r="213" spans="12:24" ht="16.149999999999999" customHeight="1" x14ac:dyDescent="0.4">
      <c r="L213" s="2"/>
      <c r="M213" s="2"/>
      <c r="N213" s="2"/>
      <c r="O213" s="2"/>
      <c r="P213" s="2"/>
    </row>
    <row r="214" spans="12:24" ht="16.149999999999999" customHeight="1" x14ac:dyDescent="0.4">
      <c r="L214" s="2"/>
      <c r="M214" s="2"/>
      <c r="N214" s="2"/>
      <c r="O214" s="2"/>
      <c r="P214" s="2"/>
    </row>
    <row r="215" spans="12:24" ht="16.149999999999999" customHeight="1" x14ac:dyDescent="0.4">
      <c r="L215" s="2"/>
      <c r="M215" s="2"/>
      <c r="N215" s="2"/>
      <c r="O215" s="2"/>
      <c r="P215" s="2"/>
    </row>
    <row r="216" spans="12:24" ht="16.149999999999999" customHeight="1" x14ac:dyDescent="0.4">
      <c r="L216" s="2"/>
      <c r="M216" s="2"/>
      <c r="N216" s="2"/>
      <c r="O216" s="2"/>
      <c r="P216" s="2"/>
    </row>
    <row r="217" spans="12:24" ht="16.149999999999999" customHeight="1" x14ac:dyDescent="0.4">
      <c r="L217" s="2"/>
      <c r="M217" s="2"/>
      <c r="N217" s="2"/>
      <c r="O217" s="2"/>
      <c r="P217" s="2"/>
    </row>
    <row r="218" spans="12:24" ht="16.149999999999999" customHeight="1" x14ac:dyDescent="0.4">
      <c r="L218" s="2"/>
      <c r="M218" s="2"/>
      <c r="N218" s="2"/>
      <c r="O218" s="2"/>
      <c r="P218" s="2"/>
    </row>
    <row r="219" spans="12:24" ht="16.149999999999999" customHeight="1" x14ac:dyDescent="0.4">
      <c r="L219" s="2"/>
      <c r="M219" s="2"/>
      <c r="N219" s="2"/>
      <c r="O219" s="2"/>
      <c r="P219" s="2"/>
    </row>
    <row r="220" spans="12:24" ht="16.149999999999999" customHeight="1" x14ac:dyDescent="0.4">
      <c r="L220" s="2"/>
      <c r="M220" s="2"/>
      <c r="N220" s="2"/>
      <c r="O220" s="2"/>
      <c r="P220" s="2"/>
    </row>
    <row r="221" spans="12:24" ht="16.149999999999999" customHeight="1" x14ac:dyDescent="0.4">
      <c r="L221" s="2"/>
      <c r="M221" s="2"/>
      <c r="N221" s="2"/>
      <c r="O221" s="2"/>
      <c r="P221" s="2"/>
    </row>
    <row r="222" spans="12:24" ht="16.149999999999999" customHeight="1" x14ac:dyDescent="0.4">
      <c r="L222" s="2"/>
      <c r="M222" s="2"/>
      <c r="N222" s="2"/>
      <c r="O222" s="2"/>
      <c r="P222" s="2"/>
    </row>
    <row r="223" spans="12:24" ht="16.149999999999999" customHeight="1" x14ac:dyDescent="0.4">
      <c r="L223" s="2"/>
      <c r="M223" s="2"/>
      <c r="N223" s="2"/>
      <c r="O223" s="2"/>
      <c r="P223" s="2"/>
    </row>
    <row r="224" spans="12:24" ht="16.149999999999999" customHeight="1" x14ac:dyDescent="0.4">
      <c r="L224" s="2"/>
      <c r="M224" s="2"/>
      <c r="N224" s="2"/>
      <c r="O224" s="2"/>
      <c r="P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  <row r="2053" s="2" customFormat="1" ht="16.149999999999999" customHeight="1" x14ac:dyDescent="0.4"/>
    <row r="2054" s="2" customFormat="1" ht="16.149999999999999" customHeight="1" x14ac:dyDescent="0.4"/>
    <row r="2055" s="2" customFormat="1" ht="16.149999999999999" customHeight="1" x14ac:dyDescent="0.4"/>
    <row r="2056" s="2" customFormat="1" ht="16.149999999999999" customHeight="1" x14ac:dyDescent="0.4"/>
    <row r="2057" s="2" customFormat="1" ht="16.149999999999999" customHeight="1" x14ac:dyDescent="0.4"/>
    <row r="2058" s="2" customFormat="1" ht="16.149999999999999" customHeight="1" x14ac:dyDescent="0.4"/>
  </sheetData>
  <mergeCells count="27">
    <mergeCell ref="F84:J84"/>
    <mergeCell ref="K84:P84"/>
    <mergeCell ref="E85:J85"/>
    <mergeCell ref="K85:P85"/>
    <mergeCell ref="J6:J8"/>
    <mergeCell ref="L6:N6"/>
    <mergeCell ref="O6:O7"/>
    <mergeCell ref="Q7:X7"/>
    <mergeCell ref="Q8:T8"/>
    <mergeCell ref="U8:X8"/>
    <mergeCell ref="A10:A70"/>
    <mergeCell ref="F39:J39"/>
    <mergeCell ref="K39:P39"/>
    <mergeCell ref="E40:F40"/>
    <mergeCell ref="K40:P40"/>
    <mergeCell ref="K6:K8"/>
    <mergeCell ref="C6:C8"/>
    <mergeCell ref="D6:D8"/>
    <mergeCell ref="K1:P1"/>
    <mergeCell ref="K3:P3"/>
    <mergeCell ref="A6:A9"/>
    <mergeCell ref="B6:B8"/>
    <mergeCell ref="E6:E8"/>
    <mergeCell ref="F6:F8"/>
    <mergeCell ref="G6:G8"/>
    <mergeCell ref="H6:H8"/>
    <mergeCell ref="I6:I8"/>
  </mergeCells>
  <conditionalFormatting sqref="B1:B23">
    <cfRule type="expression" dxfId="170" priority="1">
      <formula>LEN($B:$B)&gt;60</formula>
    </cfRule>
  </conditionalFormatting>
  <conditionalFormatting sqref="C10:C22">
    <cfRule type="expression" dxfId="169" priority="2">
      <formula>LEN($B:$B)&gt;60</formula>
    </cfRule>
  </conditionalFormatting>
  <conditionalFormatting sqref="E10:H36">
    <cfRule type="containsText" dxfId="168" priority="8" operator="containsText" text="oui">
      <formula>NOT(ISERROR(SEARCH("oui",E10)))</formula>
    </cfRule>
  </conditionalFormatting>
  <conditionalFormatting sqref="E43:H69">
    <cfRule type="containsText" dxfId="167" priority="7" operator="containsText" text="oui">
      <formula>NOT(ISERROR(SEARCH("oui",E43)))</formula>
    </cfRule>
  </conditionalFormatting>
  <conditionalFormatting sqref="E9:J37 E42:J70 E1:J6 L24:L25 B28:B32 B34:B35 B37:B70 E39:F39 E40 E41:F41 K68:K83 E84:F84 B84:B1048576 E85 E86:J1048576">
    <cfRule type="expression" dxfId="166" priority="9">
      <formula>LEN($B:$B)&gt;60</formula>
    </cfRule>
  </conditionalFormatting>
  <conditionalFormatting sqref="K37 E38:K38 B71:C83 E71:J83">
    <cfRule type="expression" dxfId="165" priority="3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C10:C22 E9:J9 L24:L25 F42:I42 E85:E1048576 F86:J1048576 B28:B32 E1:J6 E39:E42 F39 K37:K38 F41 B34:B35 E84:F84 B37:B70 B71:C83 B84:B1048576 K68:K83 B1:B23" xr:uid="{00000000-0002-0000-0300-000000000000}">
      <formula1>61</formula1>
    </dataValidation>
    <dataValidation type="list" allowBlank="1" showInputMessage="1" showErrorMessage="1" sqref="V10:V39 R10:R39 R42:R83 V42:V83" xr:uid="{00000000-0002-0000-03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_x000a_" prompt="Utilisez liste déroulante" xr:uid="{00000000-0002-0000-0300-000002000000}">
          <x14:formula1>
            <xm:f>choix!$A$1:$A$2</xm:f>
          </x14:formula1>
          <xm:sqref>E70:I70</xm:sqref>
        </x14:dataValidation>
        <x14:dataValidation type="list" errorStyle="warning" allowBlank="1" showInputMessage="1" showErrorMessage="1" error="uniquement oui ou non_x000a_" prompt="Utilisez liste déroulante" xr:uid="{00000000-0002-0000-0300-000003000000}">
          <x14:formula1>
            <xm:f>'P:\MAQUETTES PEDAGOGIQUES_BUT-DUT &amp; LP\BUT\Fichiers chefs\BUT 3EME ANNEE\GEA\[2023-2024_M3C GEA_BUT 1-2 &amp; 3.xlsx]choix'!#REF!</xm:f>
          </x14:formula1>
          <xm:sqref>E71:I83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052"/>
  <sheetViews>
    <sheetView zoomScale="80" zoomScaleNormal="80" zoomScaleSheetLayoutView="80" zoomScalePageLayoutView="70" workbookViewId="0">
      <pane xSplit="2" ySplit="8" topLeftCell="L55" activePane="bottomRight" state="frozen"/>
      <selection pane="topRight" activeCell="C1" sqref="C1"/>
      <selection pane="bottomLeft" activeCell="A9" sqref="A9"/>
      <selection pane="bottomRight" activeCell="I59" sqref="I59"/>
    </sheetView>
  </sheetViews>
  <sheetFormatPr baseColWidth="10" defaultColWidth="11.27734375" defaultRowHeight="16.149999999999999" customHeight="1" x14ac:dyDescent="0.4"/>
  <cols>
    <col min="1" max="1" width="11.27734375" style="2"/>
    <col min="2" max="2" width="75" style="2" customWidth="1"/>
    <col min="3" max="3" width="8.27734375" style="2" customWidth="1"/>
    <col min="4" max="4" width="6.27734375" style="2" customWidth="1"/>
    <col min="5" max="5" width="15.44140625" style="2" customWidth="1"/>
    <col min="6" max="6" width="15.27734375" style="2" customWidth="1"/>
    <col min="7" max="8" width="15.44140625" style="2" customWidth="1"/>
    <col min="9" max="9" width="15.5546875" style="2" customWidth="1"/>
    <col min="10" max="10" width="14.83203125" style="2" customWidth="1"/>
    <col min="11" max="11" width="21.83203125" style="2" customWidth="1"/>
    <col min="12" max="14" width="8.1640625" style="2" customWidth="1"/>
    <col min="15" max="15" width="10" style="2" customWidth="1"/>
    <col min="16" max="18" width="9.71875" style="8" customWidth="1"/>
    <col min="19" max="19" width="11" style="8" customWidth="1"/>
    <col min="20" max="20" width="10.44140625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372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8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41" t="s">
        <v>283</v>
      </c>
      <c r="E6" s="207" t="s">
        <v>373</v>
      </c>
      <c r="F6" s="207" t="s">
        <v>285</v>
      </c>
      <c r="G6" s="207" t="s">
        <v>286</v>
      </c>
      <c r="H6" s="207" t="s">
        <v>374</v>
      </c>
      <c r="I6" s="207" t="s">
        <v>375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39"/>
      <c r="D7" s="242"/>
      <c r="E7" s="208"/>
      <c r="F7" s="208"/>
      <c r="G7" s="208"/>
      <c r="H7" s="210"/>
      <c r="I7" s="20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44"/>
      <c r="W7" s="244"/>
      <c r="X7" s="244"/>
      <c r="Y7" s="244"/>
      <c r="Z7" s="244"/>
      <c r="AA7" s="244"/>
      <c r="AB7" s="245"/>
    </row>
    <row r="8" spans="1:28" s="5" customFormat="1" ht="38.25" customHeight="1" x14ac:dyDescent="0.4">
      <c r="A8" s="201"/>
      <c r="B8" s="235"/>
      <c r="C8" s="240"/>
      <c r="D8" s="243"/>
      <c r="E8" s="236"/>
      <c r="F8" s="236"/>
      <c r="G8" s="236"/>
      <c r="H8" s="237"/>
      <c r="I8" s="236"/>
      <c r="J8" s="253"/>
      <c r="K8" s="252"/>
      <c r="L8" s="168" t="s">
        <v>377</v>
      </c>
      <c r="M8" s="168" t="s">
        <v>378</v>
      </c>
      <c r="N8" s="168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49"/>
      <c r="B9" s="27" t="s">
        <v>380</v>
      </c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37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383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37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37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385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37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37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37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37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37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37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63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37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37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37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62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37">
        <f t="shared" si="0"/>
        <v>1</v>
      </c>
      <c r="K22" s="26" t="s">
        <v>381</v>
      </c>
      <c r="L22" s="63" t="s">
        <v>381</v>
      </c>
      <c r="M22" s="63" t="s">
        <v>381</v>
      </c>
      <c r="N22" s="63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395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37">
        <f t="shared" si="0"/>
        <v>4.5</v>
      </c>
      <c r="K23" s="26" t="s">
        <v>381</v>
      </c>
      <c r="L23" s="63" t="s">
        <v>381</v>
      </c>
      <c r="M23" s="63" t="s">
        <v>396</v>
      </c>
      <c r="N23" s="63" t="s">
        <v>396</v>
      </c>
      <c r="O23" s="30" t="s">
        <v>397</v>
      </c>
      <c r="P23" s="39"/>
      <c r="Q23" s="39">
        <v>37</v>
      </c>
      <c r="R23" s="39">
        <v>15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31"/>
      <c r="D24" s="124"/>
      <c r="E24" s="48"/>
      <c r="F24" s="48"/>
      <c r="G24" s="48"/>
      <c r="H24" s="48"/>
      <c r="I24" s="48"/>
      <c r="J24" s="137"/>
      <c r="K24" s="63"/>
      <c r="L24" s="63"/>
      <c r="M24" s="63"/>
      <c r="N24" s="63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31"/>
      <c r="D25" s="124"/>
      <c r="E25" s="62"/>
      <c r="F25" s="62"/>
      <c r="G25" s="62"/>
      <c r="H25" s="62"/>
      <c r="I25" s="62"/>
      <c r="J25" s="137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37">
        <f>SUM(E26:I26)</f>
        <v>5</v>
      </c>
      <c r="K26" s="3" t="s">
        <v>381</v>
      </c>
      <c r="L26" s="63" t="s">
        <v>381</v>
      </c>
      <c r="M26" s="63" t="s">
        <v>381</v>
      </c>
      <c r="N26" s="63" t="s">
        <v>381</v>
      </c>
      <c r="O26" s="26"/>
      <c r="P26" s="39"/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399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37">
        <f t="shared" si="0"/>
        <v>21</v>
      </c>
      <c r="K27" s="63" t="s">
        <v>381</v>
      </c>
      <c r="L27" s="76" t="s">
        <v>396</v>
      </c>
      <c r="M27" s="63" t="s">
        <v>381</v>
      </c>
      <c r="N27" s="63" t="s">
        <v>396</v>
      </c>
      <c r="O27" s="30"/>
      <c r="P27" s="39">
        <v>1.5</v>
      </c>
      <c r="Q27" s="39"/>
      <c r="R27" s="39">
        <v>24</v>
      </c>
      <c r="S27" s="39">
        <v>90</v>
      </c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400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37">
        <f t="shared" si="0"/>
        <v>5</v>
      </c>
      <c r="K28" s="63" t="s">
        <v>381</v>
      </c>
      <c r="L28" s="63" t="s">
        <v>381</v>
      </c>
      <c r="M28" s="63" t="s">
        <v>396</v>
      </c>
      <c r="N28" s="63" t="s">
        <v>396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31"/>
      <c r="D29" s="124"/>
      <c r="E29" s="62"/>
      <c r="F29" s="62"/>
      <c r="G29" s="62"/>
      <c r="H29" s="62"/>
      <c r="I29" s="62"/>
      <c r="J29" s="137"/>
      <c r="K29" s="63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31"/>
      <c r="D30" s="124"/>
      <c r="E30" s="62"/>
      <c r="F30" s="62"/>
      <c r="G30" s="62"/>
      <c r="H30" s="62"/>
      <c r="I30" s="62"/>
      <c r="J30" s="137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37"/>
      <c r="K31" s="42"/>
      <c r="L31" s="63"/>
      <c r="M31" s="63"/>
      <c r="N31" s="63"/>
      <c r="O31" s="44" t="s">
        <v>336</v>
      </c>
      <c r="P31" s="60">
        <f>SUM(P10:P30)</f>
        <v>45</v>
      </c>
      <c r="Q31" s="60">
        <f>SUM(Q10:Q30)</f>
        <v>160</v>
      </c>
      <c r="R31" s="60">
        <f>SUM(R10:R30)</f>
        <v>159.5</v>
      </c>
      <c r="S31" s="60">
        <f>SUM(S10:S30)</f>
        <v>120</v>
      </c>
      <c r="T31" s="32">
        <f>SUM(P31:S31)</f>
        <v>484.5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18"/>
      <c r="K32" s="51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401</v>
      </c>
      <c r="C33" s="43"/>
      <c r="D33" s="43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402</v>
      </c>
      <c r="C34" s="53"/>
      <c r="D34" s="53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48" t="s">
        <v>404</v>
      </c>
      <c r="C37" s="117" t="s">
        <v>311</v>
      </c>
      <c r="D37" s="124"/>
      <c r="E37" s="48"/>
      <c r="F37" s="104">
        <v>3</v>
      </c>
      <c r="G37" s="105">
        <v>2</v>
      </c>
      <c r="H37" s="48"/>
      <c r="I37" s="48"/>
      <c r="J37" s="138">
        <f>SUM(E37:I37)</f>
        <v>5</v>
      </c>
      <c r="K37" s="26" t="s">
        <v>381</v>
      </c>
      <c r="L37" s="63" t="s">
        <v>381</v>
      </c>
      <c r="M37" s="63" t="s">
        <v>381</v>
      </c>
      <c r="N37" s="63" t="s">
        <v>381</v>
      </c>
      <c r="O37" s="30">
        <v>61</v>
      </c>
      <c r="P37" s="39">
        <f>4.5+1.5</f>
        <v>6</v>
      </c>
      <c r="Q37" s="39">
        <f>13.5</f>
        <v>13.5</v>
      </c>
      <c r="R37" s="39">
        <v>3</v>
      </c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48" t="s">
        <v>405</v>
      </c>
      <c r="C38" s="117" t="s">
        <v>311</v>
      </c>
      <c r="D38" s="124"/>
      <c r="E38" s="62"/>
      <c r="F38" s="104">
        <v>2</v>
      </c>
      <c r="G38" s="105">
        <v>2</v>
      </c>
      <c r="H38" s="62"/>
      <c r="I38" s="62"/>
      <c r="J38" s="138">
        <f t="shared" ref="J38:J56" si="1">SUM(E38:I38)</f>
        <v>4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62</v>
      </c>
      <c r="P38" s="39">
        <f>4.5+1.5+1.5</f>
        <v>7.5</v>
      </c>
      <c r="Q38" s="39">
        <v>6</v>
      </c>
      <c r="R38" s="39">
        <f>3+3</f>
        <v>6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406</v>
      </c>
      <c r="C39" s="117" t="s">
        <v>311</v>
      </c>
      <c r="D39" s="124"/>
      <c r="E39" s="62"/>
      <c r="F39" s="107">
        <v>2</v>
      </c>
      <c r="G39" s="76"/>
      <c r="H39" s="76"/>
      <c r="I39" s="48"/>
      <c r="J39" s="138">
        <f t="shared" si="1"/>
        <v>2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4+3+3</f>
        <v>10</v>
      </c>
      <c r="Q39" s="39">
        <f>1.5+4.5</f>
        <v>6</v>
      </c>
      <c r="R39" s="39"/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407</v>
      </c>
      <c r="C40" s="117" t="s">
        <v>311</v>
      </c>
      <c r="D40" s="124"/>
      <c r="E40" s="62"/>
      <c r="F40" s="62"/>
      <c r="G40" s="62"/>
      <c r="H40" s="105">
        <v>2</v>
      </c>
      <c r="I40" s="48"/>
      <c r="J40" s="138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61</v>
      </c>
      <c r="P40" s="39">
        <v>1.5</v>
      </c>
      <c r="Q40" s="39">
        <v>7.5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408</v>
      </c>
      <c r="C41" s="117" t="s">
        <v>311</v>
      </c>
      <c r="D41" s="124"/>
      <c r="E41" s="62"/>
      <c r="F41" s="107">
        <v>1</v>
      </c>
      <c r="G41" s="105">
        <v>3</v>
      </c>
      <c r="H41" s="62"/>
      <c r="I41" s="48"/>
      <c r="J41" s="138">
        <f t="shared" si="1"/>
        <v>4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60</v>
      </c>
      <c r="P41" s="39">
        <v>4.5</v>
      </c>
      <c r="Q41" s="39">
        <v>4.5</v>
      </c>
      <c r="R41" s="39">
        <v>9</v>
      </c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409</v>
      </c>
      <c r="C42" s="117" t="s">
        <v>311</v>
      </c>
      <c r="D42" s="124"/>
      <c r="E42" s="78"/>
      <c r="F42" s="78"/>
      <c r="G42" s="78"/>
      <c r="H42" s="78"/>
      <c r="I42" s="48"/>
      <c r="J42" s="138"/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/>
      <c r="Q42" s="39"/>
      <c r="R42" s="39"/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63" t="s">
        <v>410</v>
      </c>
      <c r="C43" s="117" t="s">
        <v>311</v>
      </c>
      <c r="D43" s="124"/>
      <c r="E43" s="107">
        <v>3</v>
      </c>
      <c r="F43" s="62"/>
      <c r="G43" s="62"/>
      <c r="H43" s="107">
        <v>2</v>
      </c>
      <c r="I43" s="48"/>
      <c r="J43" s="138">
        <f t="shared" si="1"/>
        <v>5</v>
      </c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>
        <v>1.5</v>
      </c>
      <c r="Q43" s="39">
        <v>13.5</v>
      </c>
      <c r="R43" s="39">
        <v>6</v>
      </c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48" t="s">
        <v>411</v>
      </c>
      <c r="C44" s="117" t="s">
        <v>311</v>
      </c>
      <c r="D44" s="124"/>
      <c r="E44" s="78"/>
      <c r="F44" s="78"/>
      <c r="G44" s="78"/>
      <c r="H44" s="78"/>
      <c r="I44" s="48"/>
      <c r="J44" s="138"/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81"/>
      <c r="Q44" s="81"/>
      <c r="R44" s="81"/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412</v>
      </c>
      <c r="C45" s="117" t="s">
        <v>311</v>
      </c>
      <c r="D45" s="124"/>
      <c r="E45" s="62"/>
      <c r="F45" s="107">
        <v>1</v>
      </c>
      <c r="G45" s="62"/>
      <c r="H45" s="107">
        <v>0</v>
      </c>
      <c r="I45" s="48"/>
      <c r="J45" s="138">
        <f t="shared" si="1"/>
        <v>1</v>
      </c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63" t="s">
        <v>413</v>
      </c>
      <c r="C46" s="117" t="s">
        <v>311</v>
      </c>
      <c r="D46" s="124"/>
      <c r="E46" s="62"/>
      <c r="F46" s="107">
        <v>2</v>
      </c>
      <c r="G46" s="62"/>
      <c r="H46" s="62"/>
      <c r="I46" s="48"/>
      <c r="J46" s="138">
        <f t="shared" si="1"/>
        <v>2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 t="s">
        <v>325</v>
      </c>
      <c r="P46" s="39">
        <v>1</v>
      </c>
      <c r="Q46" s="39">
        <v>3</v>
      </c>
      <c r="R46" s="39">
        <f>3+3</f>
        <v>6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48" t="s">
        <v>414</v>
      </c>
      <c r="C47" s="117" t="s">
        <v>311</v>
      </c>
      <c r="D47" s="124"/>
      <c r="E47" s="107">
        <v>1</v>
      </c>
      <c r="F47" s="62"/>
      <c r="G47" s="62"/>
      <c r="H47" s="107">
        <v>1</v>
      </c>
      <c r="I47" s="48"/>
      <c r="J47" s="138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>
        <v>9</v>
      </c>
      <c r="P47" s="39"/>
      <c r="Q47" s="39">
        <v>3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415</v>
      </c>
      <c r="C48" s="117" t="s">
        <v>311</v>
      </c>
      <c r="D48" s="124"/>
      <c r="E48" s="62"/>
      <c r="F48" s="62"/>
      <c r="G48" s="105">
        <v>1</v>
      </c>
      <c r="H48" s="107">
        <v>1</v>
      </c>
      <c r="I48" s="48"/>
      <c r="J48" s="138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11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416</v>
      </c>
      <c r="C49" s="117" t="s">
        <v>311</v>
      </c>
      <c r="D49" s="124"/>
      <c r="E49" s="107">
        <v>1</v>
      </c>
      <c r="F49" s="107">
        <v>0</v>
      </c>
      <c r="G49" s="107">
        <v>0</v>
      </c>
      <c r="H49" s="107">
        <v>0</v>
      </c>
      <c r="I49" s="107">
        <v>0</v>
      </c>
      <c r="J49" s="138">
        <f t="shared" si="1"/>
        <v>1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16</v>
      </c>
      <c r="P49" s="39"/>
      <c r="Q49" s="39">
        <v>6</v>
      </c>
      <c r="R49" s="39"/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63" t="s">
        <v>417</v>
      </c>
      <c r="C50" s="117" t="s">
        <v>311</v>
      </c>
      <c r="D50" s="124"/>
      <c r="E50" s="62"/>
      <c r="F50" s="62"/>
      <c r="G50" s="62"/>
      <c r="H50" s="62"/>
      <c r="I50" s="106">
        <v>6</v>
      </c>
      <c r="J50" s="138">
        <f t="shared" si="1"/>
        <v>6</v>
      </c>
      <c r="K50" s="26" t="s">
        <v>381</v>
      </c>
      <c r="L50" s="63" t="s">
        <v>381</v>
      </c>
      <c r="M50" s="63" t="s">
        <v>396</v>
      </c>
      <c r="N50" s="63" t="s">
        <v>396</v>
      </c>
      <c r="O50" s="30" t="s">
        <v>397</v>
      </c>
      <c r="P50" s="39"/>
      <c r="Q50" s="39">
        <v>9</v>
      </c>
      <c r="R50" s="39">
        <v>18</v>
      </c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48"/>
      <c r="C51" s="26"/>
      <c r="D51" s="124"/>
      <c r="E51" s="48"/>
      <c r="F51" s="48"/>
      <c r="G51" s="48"/>
      <c r="H51" s="48"/>
      <c r="I51" s="48"/>
      <c r="J51" s="138"/>
      <c r="K51" s="63"/>
      <c r="L51" s="63"/>
      <c r="M51" s="63"/>
      <c r="N51" s="63"/>
      <c r="O51" s="30"/>
      <c r="P51" s="39"/>
      <c r="Q51" s="39"/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6"/>
      <c r="D52" s="124"/>
      <c r="E52" s="62"/>
      <c r="F52" s="62"/>
      <c r="G52" s="62"/>
      <c r="H52" s="62"/>
      <c r="I52" s="62"/>
      <c r="J52" s="138"/>
      <c r="K52" s="63"/>
      <c r="L52" s="63"/>
      <c r="M52" s="63"/>
      <c r="N52" s="63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 t="s">
        <v>398</v>
      </c>
      <c r="C53" s="117" t="s">
        <v>335</v>
      </c>
      <c r="D53" s="124"/>
      <c r="E53" s="106">
        <v>1</v>
      </c>
      <c r="F53" s="106">
        <v>2</v>
      </c>
      <c r="G53" s="106">
        <v>1</v>
      </c>
      <c r="H53" s="106">
        <v>1</v>
      </c>
      <c r="I53" s="106">
        <v>1</v>
      </c>
      <c r="J53" s="138">
        <f t="shared" si="1"/>
        <v>6</v>
      </c>
      <c r="K53" s="3" t="s">
        <v>381</v>
      </c>
      <c r="L53" s="63" t="s">
        <v>381</v>
      </c>
      <c r="M53" s="63" t="s">
        <v>381</v>
      </c>
      <c r="N53" s="63" t="s">
        <v>381</v>
      </c>
      <c r="O53" s="30"/>
      <c r="P53" s="39"/>
      <c r="Q53" s="39">
        <v>6</v>
      </c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63" t="s">
        <v>418</v>
      </c>
      <c r="C54" s="117" t="s">
        <v>330</v>
      </c>
      <c r="D54" s="124"/>
      <c r="E54" s="106">
        <v>2</v>
      </c>
      <c r="F54" s="106">
        <v>3</v>
      </c>
      <c r="G54" s="106">
        <v>4</v>
      </c>
      <c r="H54" s="106">
        <v>3</v>
      </c>
      <c r="I54" s="62"/>
      <c r="J54" s="138">
        <f t="shared" si="1"/>
        <v>12</v>
      </c>
      <c r="K54" s="63" t="s">
        <v>381</v>
      </c>
      <c r="L54" s="76" t="s">
        <v>396</v>
      </c>
      <c r="M54" s="63" t="s">
        <v>381</v>
      </c>
      <c r="N54" s="63" t="s">
        <v>396</v>
      </c>
      <c r="O54" s="30"/>
      <c r="P54" s="39">
        <v>1.5</v>
      </c>
      <c r="Q54" s="39"/>
      <c r="R54" s="39">
        <v>15</v>
      </c>
      <c r="S54" s="39">
        <v>65</v>
      </c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419</v>
      </c>
      <c r="C55" s="117" t="s">
        <v>330</v>
      </c>
      <c r="D55" s="124"/>
      <c r="E55" s="62"/>
      <c r="F55" s="62"/>
      <c r="G55" s="62"/>
      <c r="H55" s="62"/>
      <c r="I55" s="106">
        <v>3</v>
      </c>
      <c r="J55" s="138">
        <f t="shared" si="1"/>
        <v>3</v>
      </c>
      <c r="K55" s="63" t="s">
        <v>381</v>
      </c>
      <c r="L55" s="63" t="s">
        <v>381</v>
      </c>
      <c r="M55" s="63" t="s">
        <v>396</v>
      </c>
      <c r="N55" s="63" t="s">
        <v>396</v>
      </c>
      <c r="O55" s="30"/>
      <c r="P55" s="39">
        <v>1.5</v>
      </c>
      <c r="Q55" s="39"/>
      <c r="R55" s="39">
        <v>12</v>
      </c>
      <c r="S55" s="39">
        <v>15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76" t="s">
        <v>420</v>
      </c>
      <c r="C56" s="117" t="s">
        <v>330</v>
      </c>
      <c r="D56" s="124"/>
      <c r="E56" s="106">
        <v>3</v>
      </c>
      <c r="F56" s="106">
        <v>4</v>
      </c>
      <c r="G56" s="106">
        <v>4</v>
      </c>
      <c r="H56" s="106">
        <v>3</v>
      </c>
      <c r="I56" s="106">
        <v>2</v>
      </c>
      <c r="J56" s="138">
        <f t="shared" si="1"/>
        <v>16</v>
      </c>
      <c r="M56" s="63"/>
      <c r="N56" s="63"/>
      <c r="O56" s="30"/>
      <c r="P56" s="39"/>
      <c r="Q56" s="39"/>
      <c r="R56" s="9"/>
      <c r="S56" s="9"/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C57" s="26"/>
      <c r="D57" s="124"/>
      <c r="E57" s="62"/>
      <c r="F57" s="62"/>
      <c r="G57" s="62"/>
      <c r="H57" s="62"/>
      <c r="I57" s="62"/>
      <c r="J57" s="137"/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49"/>
      <c r="C58" s="26"/>
      <c r="D58" s="124"/>
      <c r="E58" s="62"/>
      <c r="F58" s="62"/>
      <c r="G58" s="62"/>
      <c r="H58" s="62"/>
      <c r="I58" s="62"/>
      <c r="J58" s="137"/>
      <c r="K58" s="63"/>
      <c r="L58" s="63"/>
      <c r="M58" s="63"/>
      <c r="N58" s="63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37"/>
      <c r="K59" s="48"/>
      <c r="L59" s="48"/>
      <c r="M59" s="48"/>
      <c r="N59" s="48"/>
      <c r="O59" s="44" t="s">
        <v>336</v>
      </c>
      <c r="P59" s="60">
        <f>SUM(P37:P58)</f>
        <v>35</v>
      </c>
      <c r="Q59" s="60">
        <f>SUM(Q37:Q58)</f>
        <v>81</v>
      </c>
      <c r="R59" s="60">
        <f>SUM(R37:R58)</f>
        <v>87</v>
      </c>
      <c r="S59" s="60">
        <f>SUM(S37:S58)</f>
        <v>80</v>
      </c>
      <c r="T59" s="32">
        <f>SUM(P59:S59)</f>
        <v>283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37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80</v>
      </c>
      <c r="Q61" s="90">
        <f>Q31+Q59</f>
        <v>241</v>
      </c>
      <c r="R61" s="90">
        <f>R31+R59</f>
        <v>246.5</v>
      </c>
      <c r="S61" s="90">
        <f>S31+S59</f>
        <v>200</v>
      </c>
      <c r="T61" s="32">
        <f>SUM(P61:S61)</f>
        <v>767.5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24.7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27.7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6.25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432</v>
      </c>
      <c r="C78" s="43"/>
      <c r="D78" s="43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433</v>
      </c>
      <c r="C79" s="92"/>
      <c r="D79" s="92"/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5"/>
      <c r="V81" s="5"/>
      <c r="W81" s="5"/>
      <c r="X81" s="5"/>
      <c r="Y81" s="5"/>
      <c r="Z81" s="5"/>
      <c r="AA81" s="5"/>
      <c r="AB81" s="5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5"/>
      <c r="V82" s="5"/>
      <c r="W82" s="5"/>
      <c r="X82" s="5"/>
      <c r="Y82" s="5"/>
      <c r="Z82" s="5"/>
      <c r="AA82" s="5"/>
      <c r="AB82" s="5"/>
    </row>
    <row r="83" spans="1:28" ht="16.149999999999999" customHeight="1" x14ac:dyDescent="0.4"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</row>
    <row r="84" spans="1:28" ht="16.149999999999999" customHeight="1" x14ac:dyDescent="0.4">
      <c r="P84" s="2"/>
      <c r="Q84" s="2"/>
      <c r="R84" s="2"/>
      <c r="S84" s="2"/>
      <c r="T84" s="2"/>
      <c r="U84" s="4"/>
      <c r="V84" s="4"/>
      <c r="W84" s="4"/>
      <c r="X84" s="4"/>
      <c r="Y84" s="4"/>
      <c r="Z84" s="4"/>
      <c r="AA84" s="4"/>
      <c r="AB84" s="4"/>
    </row>
    <row r="85" spans="1:28" s="1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1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5" customFormat="1" ht="16.149999999999999" customHeight="1" x14ac:dyDescent="0.4">
      <c r="A87" s="2"/>
      <c r="U87" s="4"/>
      <c r="V87" s="4"/>
      <c r="W87" s="4"/>
      <c r="X87" s="4"/>
      <c r="Y87" s="4"/>
      <c r="Z87" s="4"/>
      <c r="AA87" s="4"/>
      <c r="AB87" s="4"/>
    </row>
    <row r="88" spans="1:28" s="5" customFormat="1" ht="16.149999999999999" customHeight="1" x14ac:dyDescent="0.4">
      <c r="A88" s="2"/>
      <c r="U88" s="4"/>
      <c r="V88" s="4"/>
      <c r="W88" s="4"/>
      <c r="X88" s="4"/>
      <c r="Y88" s="4"/>
      <c r="Z88" s="4"/>
      <c r="AA88" s="4"/>
      <c r="AB88" s="4"/>
    </row>
    <row r="89" spans="1:28" s="1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s="4" customFormat="1" ht="16.149999999999999" customHeight="1" x14ac:dyDescent="0.4">
      <c r="A93" s="5"/>
      <c r="U93" s="2"/>
      <c r="V93" s="2"/>
      <c r="W93" s="2"/>
      <c r="X93" s="2"/>
      <c r="Y93" s="2"/>
      <c r="Z93" s="2"/>
      <c r="AA93" s="2"/>
      <c r="AB93" s="2"/>
    </row>
    <row r="94" spans="1:28" s="4" customFormat="1" ht="16.149999999999999" customHeight="1" x14ac:dyDescent="0.4">
      <c r="A94" s="1"/>
      <c r="U94" s="2"/>
      <c r="V94" s="2"/>
      <c r="W94" s="2"/>
      <c r="X94" s="2"/>
      <c r="Y94" s="2"/>
      <c r="Z94" s="2"/>
      <c r="AA94" s="2"/>
      <c r="AB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</row>
    <row r="134" spans="1:28" ht="16.149999999999999" customHeight="1" x14ac:dyDescent="0.4"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</row>
    <row r="135" spans="1:28" ht="16.149999999999999" customHeight="1" x14ac:dyDescent="0.4">
      <c r="P135" s="2"/>
      <c r="Q135" s="2"/>
      <c r="R135" s="2"/>
      <c r="S135" s="2"/>
      <c r="T135" s="2"/>
      <c r="U135" s="5"/>
      <c r="V135" s="5"/>
      <c r="W135" s="5"/>
      <c r="X135" s="5"/>
      <c r="Y135" s="5"/>
      <c r="Z135" s="5"/>
      <c r="AA135" s="5"/>
      <c r="AB135" s="5"/>
    </row>
    <row r="136" spans="1:28" ht="16.149999999999999" customHeight="1" x14ac:dyDescent="0.4">
      <c r="P136" s="2"/>
      <c r="Q136" s="2"/>
      <c r="R136" s="2"/>
      <c r="S136" s="2"/>
      <c r="T136" s="2"/>
      <c r="U136" s="5"/>
      <c r="V136" s="5"/>
      <c r="W136" s="5"/>
      <c r="X136" s="5"/>
      <c r="Y136" s="5"/>
      <c r="Z136" s="5"/>
      <c r="AA136" s="5"/>
      <c r="AB136" s="5"/>
    </row>
    <row r="137" spans="1:28" ht="16.149999999999999" customHeight="1" x14ac:dyDescent="0.4"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</row>
    <row r="138" spans="1:28" ht="16.149999999999999" customHeight="1" x14ac:dyDescent="0.4">
      <c r="P138" s="2"/>
      <c r="Q138" s="2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</row>
    <row r="139" spans="1:28" s="1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1" customFormat="1" ht="16.149999999999999" customHeight="1" x14ac:dyDescent="0.4">
      <c r="A140" s="2"/>
      <c r="U140" s="4"/>
      <c r="V140" s="4"/>
      <c r="W140" s="4"/>
      <c r="X140" s="4"/>
      <c r="Y140" s="4"/>
      <c r="Z140" s="4"/>
      <c r="AA140" s="4"/>
      <c r="AB140" s="4"/>
    </row>
    <row r="141" spans="1:28" s="5" customFormat="1" ht="16.149999999999999" customHeight="1" x14ac:dyDescent="0.4">
      <c r="A141" s="2"/>
      <c r="U141" s="4"/>
      <c r="V141" s="4"/>
      <c r="W141" s="4"/>
      <c r="X141" s="4"/>
      <c r="Y141" s="4"/>
      <c r="Z141" s="4"/>
      <c r="AA141" s="4"/>
      <c r="AB141" s="4"/>
    </row>
    <row r="142" spans="1:28" s="5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1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s="4" customFormat="1" ht="16.149999999999999" customHeight="1" x14ac:dyDescent="0.4">
      <c r="A146" s="5"/>
      <c r="U146" s="2"/>
      <c r="V146" s="2"/>
      <c r="W146" s="2"/>
      <c r="X146" s="2"/>
      <c r="Y146" s="2"/>
      <c r="Z146" s="2"/>
      <c r="AA146" s="2"/>
      <c r="AB146" s="2"/>
    </row>
    <row r="147" spans="1:28" s="4" customFormat="1" ht="16.149999999999999" customHeight="1" x14ac:dyDescent="0.4">
      <c r="A147" s="5"/>
      <c r="U147" s="2"/>
      <c r="V147" s="2"/>
      <c r="W147" s="2"/>
      <c r="X147" s="2"/>
      <c r="Y147" s="2"/>
      <c r="Z147" s="2"/>
      <c r="AA147" s="2"/>
      <c r="AB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</row>
    <row r="194" spans="1:28" ht="16.149999999999999" customHeight="1" x14ac:dyDescent="0.4">
      <c r="P194" s="2"/>
      <c r="Q194" s="2"/>
      <c r="R194" s="2"/>
      <c r="S194" s="2"/>
      <c r="T194" s="2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  <c r="U198" s="10"/>
      <c r="V198" s="10"/>
      <c r="W198" s="10"/>
      <c r="X198" s="10"/>
      <c r="Y198" s="10"/>
      <c r="Z198" s="10"/>
      <c r="AA198" s="10"/>
      <c r="AB198" s="10"/>
    </row>
    <row r="199" spans="1:28" ht="16.149999999999999" customHeight="1" x14ac:dyDescent="0.4">
      <c r="P199" s="2"/>
      <c r="Q199" s="2"/>
      <c r="R199" s="2"/>
      <c r="S199" s="2"/>
      <c r="T199" s="2"/>
      <c r="U199" s="10"/>
      <c r="V199" s="10"/>
      <c r="W199" s="10"/>
      <c r="X199" s="10"/>
      <c r="Y199" s="10"/>
      <c r="Z199" s="10"/>
      <c r="AA199" s="10"/>
      <c r="AB199" s="10"/>
    </row>
    <row r="200" spans="1:28" ht="16.149999999999999" customHeight="1" x14ac:dyDescent="0.4">
      <c r="P200" s="2"/>
      <c r="Q200" s="2"/>
      <c r="R200" s="2"/>
      <c r="S200" s="2"/>
      <c r="T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s="10" customFormat="1" ht="16.149999999999999" customHeight="1" x14ac:dyDescent="0.4">
      <c r="A204" s="2"/>
      <c r="U204" s="2"/>
      <c r="V204" s="2"/>
      <c r="W204" s="2"/>
      <c r="X204" s="2"/>
      <c r="Y204" s="2"/>
      <c r="Z204" s="2"/>
      <c r="AA204" s="2"/>
      <c r="AB204" s="2"/>
    </row>
    <row r="205" spans="1:28" s="10" customFormat="1" ht="16.149999999999999" customHeight="1" x14ac:dyDescent="0.4">
      <c r="A205" s="2"/>
      <c r="U205" s="2"/>
      <c r="V205" s="2"/>
      <c r="W205" s="2"/>
      <c r="X205" s="2"/>
      <c r="Y205" s="2"/>
      <c r="Z205" s="2"/>
      <c r="AA205" s="2"/>
      <c r="AB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</sheetData>
  <mergeCells count="28">
    <mergeCell ref="A6:A9"/>
    <mergeCell ref="A10:A69"/>
    <mergeCell ref="F78:N78"/>
    <mergeCell ref="O78:T78"/>
    <mergeCell ref="E79:N79"/>
    <mergeCell ref="O79:T79"/>
    <mergeCell ref="K6:K8"/>
    <mergeCell ref="E34:F34"/>
    <mergeCell ref="O34:T34"/>
    <mergeCell ref="J6:J8"/>
    <mergeCell ref="P6:R6"/>
    <mergeCell ref="S6:S7"/>
    <mergeCell ref="U7:AB7"/>
    <mergeCell ref="U8:X8"/>
    <mergeCell ref="Y8:AB8"/>
    <mergeCell ref="F33:N33"/>
    <mergeCell ref="O33:T33"/>
    <mergeCell ref="O6:O8"/>
    <mergeCell ref="O1:T1"/>
    <mergeCell ref="O3:T3"/>
    <mergeCell ref="B6:B8"/>
    <mergeCell ref="E6:E8"/>
    <mergeCell ref="F6:F8"/>
    <mergeCell ref="G6:G8"/>
    <mergeCell ref="H6:H8"/>
    <mergeCell ref="I6:I8"/>
    <mergeCell ref="C6:C8"/>
    <mergeCell ref="D6:D8"/>
  </mergeCells>
  <conditionalFormatting sqref="B1:B28">
    <cfRule type="expression" dxfId="164" priority="1">
      <formula>LEN($B:$B)&gt;60</formula>
    </cfRule>
  </conditionalFormatting>
  <conditionalFormatting sqref="E10:H30 I26 I28">
    <cfRule type="containsText" dxfId="163" priority="7" operator="containsText" text="oui">
      <formula>NOT(ISERROR(SEARCH("oui",E10)))</formula>
    </cfRule>
  </conditionalFormatting>
  <conditionalFormatting sqref="E37:H60">
    <cfRule type="containsText" dxfId="162" priority="33" operator="containsText" text="oui">
      <formula>NOT(ISERROR(SEARCH("oui",E37)))</formula>
    </cfRule>
  </conditionalFormatting>
  <conditionalFormatting sqref="E26:I28 E1:N6 E9:N9 O31 L32:O32 E36:N36 K37:N52 L53:N53 K57:N58 E59:O77 E80:N1048576">
    <cfRule type="expression" dxfId="161" priority="8">
      <formula>LEN($B:$B)&gt;60</formula>
    </cfRule>
  </conditionalFormatting>
  <conditionalFormatting sqref="E37:J58 E10:K25 J26:J28 E29:K32 P25:P26 K27:K28 B30:B56 E33:F33 E34 E35:F35 K54:N55 M56:N56 B58:B61 B62:C77 E78:F78 B78:B1048576 E79">
    <cfRule type="expression" dxfId="160" priority="47">
      <formula>LEN($B:$B)&gt;60</formula>
    </cfRule>
  </conditionalFormatting>
  <conditionalFormatting sqref="F46">
    <cfRule type="containsText" dxfId="159" priority="20" operator="containsText" text="oui">
      <formula>NOT(ISERROR(SEARCH("oui",F46)))</formula>
    </cfRule>
  </conditionalFormatting>
  <conditionalFormatting sqref="F49:J49">
    <cfRule type="containsText" dxfId="158" priority="17" operator="containsText" text="oui">
      <formula>NOT(ISERROR(SEARCH("oui",F49)))</formula>
    </cfRule>
  </conditionalFormatting>
  <conditionalFormatting sqref="F53:J53 F55:J55 E56:J56">
    <cfRule type="containsText" dxfId="157" priority="46" operator="containsText" text="oui">
      <formula>NOT(ISERROR(SEARCH("oui",E53)))</formula>
    </cfRule>
  </conditionalFormatting>
  <conditionalFormatting sqref="I10:J10 I11:I23 J11:J31">
    <cfRule type="containsText" dxfId="156" priority="35" operator="containsText" text="oui">
      <formula>NOT(ISERROR(SEARCH("oui",I10)))</formula>
    </cfRule>
  </conditionalFormatting>
  <conditionalFormatting sqref="I49:J50">
    <cfRule type="containsText" dxfId="155" priority="16" operator="containsText" text="oui">
      <formula>NOT(ISERROR(SEARCH("oui",I49)))</formula>
    </cfRule>
  </conditionalFormatting>
  <conditionalFormatting sqref="L10:N31">
    <cfRule type="expression" dxfId="154" priority="3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E78:F78 F35:F36 E79:E1048576 E33:E36 F33 K10:K23 E1:N6 K37:K50 G36:N36 B62:C77 E9:N9 P25:P26 B30:B56 B58:B61 B78:B1048576 O59:O77 O31:O32 F80:N1048576 B1:B28" xr:uid="{00000000-0002-0000-0400-000000000000}">
      <formula1>61</formula1>
    </dataValidation>
    <dataValidation type="list" allowBlank="1" showInputMessage="1" showErrorMessage="1" sqref="Z10:Z79 V10:V79" xr:uid="{00000000-0002-0000-04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" prompt="Utilisez liste déroulante" xr:uid="{00000000-0002-0000-0400-000002000000}">
          <x14:formula1>
            <xm:f>choix!$A$1:$A$2</xm:f>
          </x14:formula1>
          <xm:sqref>K57:L58 K54:K55 M56:N58 L37:N55 K51:K52 K24:K25 K27:K30 L10:N31</xm:sqref>
        </x14:dataValidation>
        <x14:dataValidation type="list" errorStyle="warning" allowBlank="1" showInputMessage="1" showErrorMessage="1" error="uniquement oui ou non_x000a_" prompt="Utilisez liste déroulante" xr:uid="{00000000-0002-0000-0400-000003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400-000004000000}">
          <x14:formula1>
            <xm:f>'P:\MAQUETTES PEDAGOGIQUES_BUT-DUT &amp; LP\MCC_2022-2023\BUT\[M3C_BUT GEA_Fichier BUT1 &amp; 2 pour maquette BUT 2022.xlsx]choix'!#REF!</xm:f>
          </x14:formula1>
          <xm:sqref>L32:N32 K31:K32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">
    <pageSetUpPr fitToPage="1"/>
  </sheetPr>
  <dimension ref="A1:AB2034"/>
  <sheetViews>
    <sheetView zoomScale="80" zoomScaleNormal="80" zoomScaleSheetLayoutView="80" zoomScalePageLayoutView="70" workbookViewId="0">
      <pane xSplit="2" ySplit="8" topLeftCell="J55" activePane="bottomRight" state="frozen"/>
      <selection pane="topRight" activeCell="C1" sqref="C1"/>
      <selection pane="bottomLeft" activeCell="A9" sqref="A9"/>
      <selection pane="bottomRight" activeCell="F19" sqref="F19"/>
    </sheetView>
  </sheetViews>
  <sheetFormatPr baseColWidth="10" defaultColWidth="11.27734375" defaultRowHeight="16.149999999999999" customHeight="1" x14ac:dyDescent="0.4"/>
  <cols>
    <col min="1" max="1" width="11.27734375" style="2"/>
    <col min="2" max="2" width="54.44140625" style="2" customWidth="1"/>
    <col min="3" max="3" width="8.27734375" style="2" customWidth="1"/>
    <col min="4" max="4" width="6.27734375" style="2" customWidth="1"/>
    <col min="5" max="5" width="15.83203125" style="2" customWidth="1"/>
    <col min="6" max="6" width="15.71875" style="2" customWidth="1"/>
    <col min="7" max="8" width="15.5546875" style="2" customWidth="1"/>
    <col min="9" max="9" width="15.27734375" style="2" customWidth="1"/>
    <col min="10" max="10" width="14.83203125" style="2" customWidth="1"/>
    <col min="11" max="11" width="13.71875" style="2" customWidth="1"/>
    <col min="12" max="14" width="8.1640625" style="2" customWidth="1"/>
    <col min="15" max="15" width="10" style="2" customWidth="1"/>
    <col min="16" max="18" width="9.71875" style="8" customWidth="1"/>
    <col min="19" max="19" width="11.5546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8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41" t="s">
        <v>283</v>
      </c>
      <c r="E6" s="256" t="s">
        <v>435</v>
      </c>
      <c r="F6" s="256" t="s">
        <v>436</v>
      </c>
      <c r="G6" s="256" t="s">
        <v>437</v>
      </c>
      <c r="H6" s="256" t="s">
        <v>438</v>
      </c>
      <c r="I6" s="256" t="s">
        <v>439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39"/>
      <c r="D7" s="242"/>
      <c r="E7" s="210"/>
      <c r="F7" s="258"/>
      <c r="G7" s="258"/>
      <c r="H7" s="263"/>
      <c r="I7" s="25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38.25" customHeight="1" x14ac:dyDescent="0.4">
      <c r="A8" s="201"/>
      <c r="B8" s="235"/>
      <c r="C8" s="261"/>
      <c r="D8" s="262"/>
      <c r="E8" s="257"/>
      <c r="F8" s="259"/>
      <c r="G8" s="259"/>
      <c r="H8" s="264"/>
      <c r="I8" s="259"/>
      <c r="J8" s="266"/>
      <c r="K8" s="265"/>
      <c r="L8" s="169" t="s">
        <v>440</v>
      </c>
      <c r="M8" s="169" t="s">
        <v>378</v>
      </c>
      <c r="N8" s="169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380</v>
      </c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37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441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37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37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442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37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37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37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37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37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37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63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37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37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37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37">
        <f t="shared" si="0"/>
        <v>1</v>
      </c>
      <c r="K22" s="26" t="s">
        <v>381</v>
      </c>
      <c r="L22" s="63" t="s">
        <v>381</v>
      </c>
      <c r="M22" s="63" t="s">
        <v>381</v>
      </c>
      <c r="N22" s="63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395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37">
        <f t="shared" si="0"/>
        <v>4.5</v>
      </c>
      <c r="K23" s="26" t="s">
        <v>381</v>
      </c>
      <c r="L23" s="63" t="s">
        <v>381</v>
      </c>
      <c r="M23" s="63" t="s">
        <v>396</v>
      </c>
      <c r="N23" s="63" t="s">
        <v>396</v>
      </c>
      <c r="O23" s="30" t="s">
        <v>397</v>
      </c>
      <c r="P23" s="39"/>
      <c r="Q23" s="39">
        <v>37</v>
      </c>
      <c r="R23" s="39">
        <v>15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31"/>
      <c r="D24" s="124"/>
      <c r="E24" s="48"/>
      <c r="F24" s="48"/>
      <c r="G24" s="48"/>
      <c r="H24" s="48"/>
      <c r="I24" s="48"/>
      <c r="J24" s="137"/>
      <c r="K24" s="119"/>
      <c r="L24" s="63"/>
      <c r="M24" s="63"/>
      <c r="N24" s="63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31"/>
      <c r="D25" s="124"/>
      <c r="E25" s="62"/>
      <c r="F25" s="62"/>
      <c r="G25" s="62"/>
      <c r="H25" s="62"/>
      <c r="I25" s="62"/>
      <c r="J25" s="137"/>
      <c r="K25" s="119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37">
        <f t="shared" si="0"/>
        <v>5</v>
      </c>
      <c r="K26" s="119" t="s">
        <v>381</v>
      </c>
      <c r="L26" s="63" t="s">
        <v>381</v>
      </c>
      <c r="M26" s="63"/>
      <c r="N26" s="63"/>
      <c r="O26" s="26"/>
      <c r="P26" s="39"/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443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37">
        <f t="shared" si="0"/>
        <v>21</v>
      </c>
      <c r="K27" s="119" t="s">
        <v>381</v>
      </c>
      <c r="L27" s="76" t="s">
        <v>396</v>
      </c>
      <c r="M27" s="76" t="s">
        <v>396</v>
      </c>
      <c r="N27" s="76" t="s">
        <v>396</v>
      </c>
      <c r="O27" s="30"/>
      <c r="P27" s="39"/>
      <c r="Q27" s="39"/>
      <c r="R27" s="39"/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444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37">
        <f t="shared" si="0"/>
        <v>5</v>
      </c>
      <c r="K28" s="119" t="s">
        <v>381</v>
      </c>
      <c r="L28" s="76" t="s">
        <v>381</v>
      </c>
      <c r="M28" s="76" t="s">
        <v>396</v>
      </c>
      <c r="N28" s="76" t="s">
        <v>396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31"/>
      <c r="D29" s="124"/>
      <c r="E29" s="62"/>
      <c r="F29" s="62"/>
      <c r="G29" s="62"/>
      <c r="H29" s="62"/>
      <c r="I29" s="62"/>
      <c r="J29" s="137"/>
      <c r="K29" s="119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31"/>
      <c r="D30" s="124"/>
      <c r="E30" s="62"/>
      <c r="F30" s="62"/>
      <c r="G30" s="62"/>
      <c r="H30" s="62"/>
      <c r="I30" s="62"/>
      <c r="J30" s="137"/>
      <c r="K30" s="119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37"/>
      <c r="K31" s="26"/>
      <c r="L31" s="42"/>
      <c r="M31" s="42"/>
      <c r="N31" s="42"/>
      <c r="O31" s="44" t="s">
        <v>336</v>
      </c>
      <c r="P31" s="60">
        <f>SUM(P10:P30)</f>
        <v>43.5</v>
      </c>
      <c r="Q31" s="60">
        <f>SUM(Q10:Q30)</f>
        <v>160</v>
      </c>
      <c r="R31" s="60">
        <f>SUM(R10:R30)</f>
        <v>135.5</v>
      </c>
      <c r="S31" s="60">
        <f>SUM(S10:S30)</f>
        <v>30</v>
      </c>
      <c r="T31" s="32">
        <f>SUM(P31:S31)</f>
        <v>369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18"/>
      <c r="K32" s="120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401</v>
      </c>
      <c r="C33" s="43"/>
      <c r="D33" s="43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446</v>
      </c>
      <c r="C34" s="53"/>
      <c r="D34" s="53"/>
      <c r="E34" s="222">
        <v>9</v>
      </c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73" t="s">
        <v>447</v>
      </c>
      <c r="C37" s="117" t="s">
        <v>311</v>
      </c>
      <c r="D37" s="124"/>
      <c r="E37" s="48"/>
      <c r="F37" s="48"/>
      <c r="G37" s="48"/>
      <c r="H37" s="48"/>
      <c r="I37" s="48"/>
      <c r="J37" s="138"/>
      <c r="K37" s="63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48" t="s">
        <v>404</v>
      </c>
      <c r="C38" s="117" t="s">
        <v>311</v>
      </c>
      <c r="D38" s="124"/>
      <c r="E38" s="48"/>
      <c r="F38" s="104">
        <v>3</v>
      </c>
      <c r="G38" s="105">
        <v>2</v>
      </c>
      <c r="H38" s="48"/>
      <c r="I38" s="48"/>
      <c r="J38" s="138">
        <f t="shared" ref="J38:J57" si="1">SUM(E38:I38)</f>
        <v>5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61</v>
      </c>
      <c r="P38" s="39">
        <f>4.5+1.5</f>
        <v>6</v>
      </c>
      <c r="Q38" s="39">
        <f>13.5</f>
        <v>13.5</v>
      </c>
      <c r="R38" s="39">
        <v>3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448</v>
      </c>
      <c r="C39" s="117" t="s">
        <v>311</v>
      </c>
      <c r="D39" s="124"/>
      <c r="E39" s="62"/>
      <c r="F39" s="104">
        <v>2</v>
      </c>
      <c r="G39" s="105">
        <v>2</v>
      </c>
      <c r="H39" s="62"/>
      <c r="I39" s="62"/>
      <c r="J39" s="138">
        <f t="shared" si="1"/>
        <v>4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4.5+1.5+1.5</f>
        <v>7.5</v>
      </c>
      <c r="Q39" s="39">
        <v>6</v>
      </c>
      <c r="R39" s="39">
        <f>3+3</f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406</v>
      </c>
      <c r="C40" s="117" t="s">
        <v>311</v>
      </c>
      <c r="D40" s="124"/>
      <c r="E40" s="62"/>
      <c r="F40" s="107">
        <v>2</v>
      </c>
      <c r="G40" s="76"/>
      <c r="H40" s="76"/>
      <c r="I40" s="48"/>
      <c r="J40" s="138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62</v>
      </c>
      <c r="P40" s="39">
        <f>4+3+3</f>
        <v>10</v>
      </c>
      <c r="Q40" s="39">
        <f>1.5+4.5</f>
        <v>6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449</v>
      </c>
      <c r="C41" s="117" t="s">
        <v>311</v>
      </c>
      <c r="D41" s="124"/>
      <c r="E41" s="62"/>
      <c r="F41" s="62"/>
      <c r="G41" s="62"/>
      <c r="H41" s="105">
        <v>2</v>
      </c>
      <c r="I41" s="48"/>
      <c r="J41" s="138">
        <f t="shared" si="1"/>
        <v>2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61</v>
      </c>
      <c r="P41" s="39">
        <v>1.5</v>
      </c>
      <c r="Q41" s="39">
        <v>7.5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408</v>
      </c>
      <c r="C42" s="117" t="s">
        <v>311</v>
      </c>
      <c r="D42" s="124"/>
      <c r="E42" s="62"/>
      <c r="F42" s="107">
        <v>1</v>
      </c>
      <c r="G42" s="105">
        <v>3</v>
      </c>
      <c r="H42" s="62"/>
      <c r="I42" s="48"/>
      <c r="J42" s="138">
        <f t="shared" si="1"/>
        <v>4</v>
      </c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>
        <v>4.5</v>
      </c>
      <c r="Q42" s="39">
        <v>4.5</v>
      </c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48" t="s">
        <v>409</v>
      </c>
      <c r="C43" s="117" t="s">
        <v>311</v>
      </c>
      <c r="D43" s="124"/>
      <c r="E43" s="78"/>
      <c r="F43" s="78"/>
      <c r="G43" s="78"/>
      <c r="H43" s="78"/>
      <c r="I43" s="48"/>
      <c r="J43" s="138"/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/>
      <c r="Q43" s="39"/>
      <c r="R43" s="39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410</v>
      </c>
      <c r="C44" s="117" t="s">
        <v>311</v>
      </c>
      <c r="D44" s="124"/>
      <c r="E44" s="107">
        <v>3</v>
      </c>
      <c r="F44" s="62"/>
      <c r="G44" s="62"/>
      <c r="H44" s="107">
        <v>2</v>
      </c>
      <c r="I44" s="48"/>
      <c r="J44" s="138">
        <f t="shared" si="1"/>
        <v>5</v>
      </c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39">
        <v>1.5</v>
      </c>
      <c r="Q44" s="39">
        <v>13.5</v>
      </c>
      <c r="R44" s="39">
        <v>6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411</v>
      </c>
      <c r="C45" s="117" t="s">
        <v>311</v>
      </c>
      <c r="D45" s="124"/>
      <c r="E45" s="78"/>
      <c r="F45" s="78"/>
      <c r="G45" s="78"/>
      <c r="H45" s="78"/>
      <c r="I45" s="48"/>
      <c r="J45" s="138"/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412</v>
      </c>
      <c r="C46" s="117" t="s">
        <v>311</v>
      </c>
      <c r="D46" s="124"/>
      <c r="E46" s="62"/>
      <c r="F46" s="107">
        <v>1</v>
      </c>
      <c r="G46" s="62"/>
      <c r="H46" s="107">
        <v>0</v>
      </c>
      <c r="I46" s="48"/>
      <c r="J46" s="138">
        <f t="shared" si="1"/>
        <v>1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81"/>
      <c r="Q46" s="81"/>
      <c r="R46" s="81"/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413</v>
      </c>
      <c r="C47" s="117" t="s">
        <v>311</v>
      </c>
      <c r="D47" s="124"/>
      <c r="E47" s="62"/>
      <c r="F47" s="107">
        <v>2</v>
      </c>
      <c r="G47" s="62"/>
      <c r="H47" s="62"/>
      <c r="I47" s="48"/>
      <c r="J47" s="138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>
        <v>1</v>
      </c>
      <c r="Q47" s="39">
        <v>3</v>
      </c>
      <c r="R47" s="39">
        <f>3+3</f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414</v>
      </c>
      <c r="C48" s="117" t="s">
        <v>311</v>
      </c>
      <c r="D48" s="124"/>
      <c r="E48" s="107">
        <v>1</v>
      </c>
      <c r="F48" s="62"/>
      <c r="G48" s="62"/>
      <c r="H48" s="107">
        <v>1</v>
      </c>
      <c r="I48" s="48"/>
      <c r="J48" s="138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9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415</v>
      </c>
      <c r="C49" s="117" t="s">
        <v>311</v>
      </c>
      <c r="D49" s="124"/>
      <c r="E49" s="62"/>
      <c r="F49" s="62"/>
      <c r="G49" s="105">
        <v>1</v>
      </c>
      <c r="H49" s="107">
        <v>1</v>
      </c>
      <c r="I49" s="48"/>
      <c r="J49" s="138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3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48" t="s">
        <v>416</v>
      </c>
      <c r="C50" s="117" t="s">
        <v>311</v>
      </c>
      <c r="D50" s="124"/>
      <c r="E50" s="107">
        <v>1</v>
      </c>
      <c r="F50" s="107">
        <v>0</v>
      </c>
      <c r="G50" s="107">
        <v>0</v>
      </c>
      <c r="H50" s="107">
        <v>0</v>
      </c>
      <c r="I50" s="76"/>
      <c r="J50" s="138">
        <f t="shared" si="1"/>
        <v>1</v>
      </c>
      <c r="K50" s="26" t="s">
        <v>381</v>
      </c>
      <c r="L50" s="63" t="s">
        <v>381</v>
      </c>
      <c r="M50" s="63" t="s">
        <v>381</v>
      </c>
      <c r="N50" s="63" t="s">
        <v>381</v>
      </c>
      <c r="O50" s="30">
        <v>16</v>
      </c>
      <c r="P50" s="39"/>
      <c r="Q50" s="39">
        <v>6</v>
      </c>
      <c r="R50" s="39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417</v>
      </c>
      <c r="C51" s="26"/>
      <c r="D51" s="124"/>
      <c r="E51" s="62"/>
      <c r="F51" s="62"/>
      <c r="G51" s="62"/>
      <c r="H51" s="62"/>
      <c r="I51" s="106">
        <v>6</v>
      </c>
      <c r="J51" s="138">
        <f t="shared" si="1"/>
        <v>6</v>
      </c>
      <c r="K51" s="26" t="s">
        <v>381</v>
      </c>
      <c r="L51" s="76" t="s">
        <v>381</v>
      </c>
      <c r="M51" s="76" t="s">
        <v>396</v>
      </c>
      <c r="N51" s="76" t="s">
        <v>396</v>
      </c>
      <c r="O51" s="30" t="s">
        <v>397</v>
      </c>
      <c r="P51" s="39"/>
      <c r="Q51" s="39">
        <v>9</v>
      </c>
      <c r="R51" s="39">
        <v>18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6"/>
      <c r="D52" s="124"/>
      <c r="E52" s="48"/>
      <c r="F52" s="48"/>
      <c r="G52" s="48"/>
      <c r="H52" s="48"/>
      <c r="I52" s="48"/>
      <c r="J52" s="138"/>
      <c r="K52" s="63"/>
      <c r="L52" s="76"/>
      <c r="M52" s="76"/>
      <c r="N52" s="76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/>
      <c r="C53" s="117" t="s">
        <v>330</v>
      </c>
      <c r="D53" s="124"/>
      <c r="E53" s="62"/>
      <c r="F53" s="62"/>
      <c r="G53" s="62"/>
      <c r="H53" s="62"/>
      <c r="I53" s="62"/>
      <c r="J53" s="138"/>
      <c r="K53" s="63"/>
      <c r="L53" s="76"/>
      <c r="M53" s="76"/>
      <c r="N53" s="76"/>
      <c r="O53" s="30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17" t="s">
        <v>335</v>
      </c>
      <c r="D54" s="124"/>
      <c r="E54" s="106">
        <v>1</v>
      </c>
      <c r="F54" s="106">
        <v>2</v>
      </c>
      <c r="G54" s="106">
        <v>1</v>
      </c>
      <c r="H54" s="106">
        <v>1</v>
      </c>
      <c r="I54" s="106">
        <v>1</v>
      </c>
      <c r="J54" s="138">
        <f t="shared" si="1"/>
        <v>6</v>
      </c>
      <c r="K54" s="3" t="s">
        <v>381</v>
      </c>
      <c r="L54" s="63" t="s">
        <v>381</v>
      </c>
      <c r="M54" s="63" t="s">
        <v>381</v>
      </c>
      <c r="N54" s="63" t="s">
        <v>381</v>
      </c>
      <c r="O54" s="30"/>
      <c r="P54" s="39"/>
      <c r="Q54" s="39">
        <v>6</v>
      </c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450</v>
      </c>
      <c r="C55" s="117" t="s">
        <v>330</v>
      </c>
      <c r="D55" s="124"/>
      <c r="E55" s="106">
        <v>2</v>
      </c>
      <c r="F55" s="106">
        <v>3</v>
      </c>
      <c r="G55" s="106">
        <v>4</v>
      </c>
      <c r="H55" s="106">
        <v>3</v>
      </c>
      <c r="I55" s="62"/>
      <c r="J55" s="138">
        <f t="shared" si="1"/>
        <v>12</v>
      </c>
      <c r="K55" s="63"/>
      <c r="L55" s="76"/>
      <c r="M55" s="76"/>
      <c r="N55" s="76"/>
      <c r="O55" s="30"/>
      <c r="P55" s="39"/>
      <c r="Q55" s="39"/>
      <c r="R55" s="39"/>
      <c r="S55" s="39"/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63" t="s">
        <v>451</v>
      </c>
      <c r="C56" s="117" t="s">
        <v>330</v>
      </c>
      <c r="D56" s="124"/>
      <c r="E56" s="62"/>
      <c r="F56" s="62"/>
      <c r="G56" s="62"/>
      <c r="H56" s="62"/>
      <c r="I56" s="106">
        <v>3</v>
      </c>
      <c r="J56" s="138">
        <f t="shared" si="1"/>
        <v>3</v>
      </c>
      <c r="K56" s="119" t="s">
        <v>381</v>
      </c>
      <c r="L56" s="76" t="s">
        <v>381</v>
      </c>
      <c r="M56" s="76" t="s">
        <v>396</v>
      </c>
      <c r="N56" s="76" t="s">
        <v>396</v>
      </c>
      <c r="O56" s="30"/>
      <c r="P56" s="39">
        <v>1.5</v>
      </c>
      <c r="Q56" s="39"/>
      <c r="R56" s="39">
        <v>12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76" t="s">
        <v>452</v>
      </c>
      <c r="C57" s="26"/>
      <c r="D57" s="124"/>
      <c r="E57" s="106">
        <v>3</v>
      </c>
      <c r="F57" s="106">
        <v>4</v>
      </c>
      <c r="G57" s="106">
        <v>4</v>
      </c>
      <c r="H57" s="106">
        <v>3</v>
      </c>
      <c r="I57" s="106">
        <v>2</v>
      </c>
      <c r="J57" s="138">
        <f t="shared" si="1"/>
        <v>16</v>
      </c>
      <c r="K57" s="26"/>
      <c r="L57" s="26"/>
      <c r="M57" s="76"/>
      <c r="N57" s="76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49"/>
      <c r="C58" s="26"/>
      <c r="D58" s="124"/>
      <c r="E58" s="62"/>
      <c r="F58" s="62"/>
      <c r="G58" s="62"/>
      <c r="H58" s="62"/>
      <c r="I58" s="62"/>
      <c r="J58" s="137"/>
      <c r="K58" s="63"/>
      <c r="L58" s="76"/>
      <c r="M58" s="76"/>
      <c r="N58" s="76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37"/>
      <c r="K59" s="48"/>
      <c r="L59" s="48"/>
      <c r="M59" s="48"/>
      <c r="N59" s="48"/>
      <c r="O59" s="44" t="s">
        <v>336</v>
      </c>
      <c r="P59" s="60">
        <f>SUM(P37:P58)</f>
        <v>33.5</v>
      </c>
      <c r="Q59" s="60">
        <f>SUM(Q37:Q58)</f>
        <v>81</v>
      </c>
      <c r="R59" s="60">
        <f>SUM(R37:R58)</f>
        <v>72</v>
      </c>
      <c r="S59" s="60">
        <f>SUM(S37:S58)</f>
        <v>15</v>
      </c>
      <c r="T59" s="32">
        <f>SUM(P59:S59)</f>
        <v>201.5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37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77</v>
      </c>
      <c r="Q61" s="90">
        <f>Q31+Q59</f>
        <v>241</v>
      </c>
      <c r="R61" s="90">
        <f>R31+R59</f>
        <v>207.5</v>
      </c>
      <c r="S61" s="90">
        <f>S31+S59</f>
        <v>45</v>
      </c>
      <c r="T61" s="32">
        <f>SUM(P61:S61)</f>
        <v>570.5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26.2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4.2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4.2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4.2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4.2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4.2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26.2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4.2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4.2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25.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4.2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4.2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6.25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4.2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4.2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4.2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432</v>
      </c>
      <c r="C78" s="43"/>
      <c r="D78" s="139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454</v>
      </c>
      <c r="C79" s="43"/>
      <c r="D79" s="140"/>
      <c r="E79" s="222">
        <v>27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</row>
    <row r="81" spans="1:20" ht="16.149999999999999" customHeight="1" x14ac:dyDescent="0.4">
      <c r="A81" s="108"/>
      <c r="P81" s="2"/>
      <c r="Q81" s="2"/>
      <c r="R81" s="2"/>
      <c r="S81" s="2"/>
      <c r="T81" s="2"/>
    </row>
    <row r="82" spans="1:20" ht="16.149999999999999" customHeight="1" x14ac:dyDescent="0.4">
      <c r="A82" s="108"/>
      <c r="P82" s="2"/>
      <c r="Q82" s="2"/>
      <c r="R82" s="2"/>
      <c r="S82" s="2"/>
      <c r="T82" s="2"/>
    </row>
    <row r="83" spans="1:20" ht="16.149999999999999" customHeight="1" x14ac:dyDescent="0.4">
      <c r="C83" s="1"/>
      <c r="D83" s="1"/>
      <c r="J83" s="1"/>
      <c r="P83" s="2"/>
      <c r="Q83" s="2"/>
      <c r="R83" s="2"/>
      <c r="S83" s="2"/>
      <c r="T83" s="2"/>
    </row>
    <row r="84" spans="1:20" ht="16.149999999999999" customHeight="1" x14ac:dyDescent="0.4">
      <c r="C84" s="1"/>
      <c r="D84" s="1"/>
      <c r="J84" s="1"/>
      <c r="P84" s="2"/>
      <c r="Q84" s="2"/>
      <c r="R84" s="2"/>
      <c r="S84" s="2"/>
      <c r="T84" s="2"/>
    </row>
    <row r="85" spans="1:20" ht="16.149999999999999" customHeight="1" x14ac:dyDescent="0.4">
      <c r="C85" s="5"/>
      <c r="D85" s="5"/>
      <c r="J85" s="5"/>
      <c r="P85" s="2"/>
      <c r="Q85" s="2"/>
      <c r="R85" s="2"/>
      <c r="S85" s="2"/>
      <c r="T85" s="2"/>
    </row>
    <row r="86" spans="1:20" ht="16.149999999999999" customHeight="1" x14ac:dyDescent="0.4">
      <c r="C86" s="5"/>
      <c r="D86" s="5"/>
      <c r="J86" s="5"/>
      <c r="P86" s="2"/>
      <c r="Q86" s="2"/>
      <c r="R86" s="2"/>
      <c r="S86" s="2"/>
      <c r="T86" s="2"/>
    </row>
    <row r="87" spans="1:20" ht="16.149999999999999" customHeight="1" x14ac:dyDescent="0.4">
      <c r="C87" s="1"/>
      <c r="D87" s="1"/>
      <c r="J87" s="1"/>
      <c r="P87" s="2"/>
      <c r="Q87" s="2"/>
      <c r="R87" s="2"/>
      <c r="S87" s="2"/>
      <c r="T87" s="2"/>
    </row>
    <row r="88" spans="1:20" ht="16.149999999999999" customHeight="1" x14ac:dyDescent="0.4">
      <c r="C88" s="4"/>
      <c r="D88" s="4"/>
      <c r="J88" s="4"/>
      <c r="P88" s="2"/>
      <c r="Q88" s="2"/>
      <c r="R88" s="2"/>
      <c r="S88" s="2"/>
      <c r="T88" s="2"/>
    </row>
    <row r="89" spans="1:20" ht="16.149999999999999" customHeight="1" x14ac:dyDescent="0.4">
      <c r="C89" s="4"/>
      <c r="D89" s="4"/>
      <c r="J89" s="4"/>
      <c r="P89" s="2"/>
      <c r="Q89" s="2"/>
      <c r="R89" s="2"/>
      <c r="S89" s="2"/>
      <c r="T89" s="2"/>
    </row>
    <row r="90" spans="1:20" ht="16.149999999999999" customHeight="1" x14ac:dyDescent="0.4">
      <c r="A90" s="1"/>
      <c r="C90" s="4"/>
      <c r="D90" s="4"/>
      <c r="J90" s="4"/>
      <c r="P90" s="2"/>
      <c r="Q90" s="2"/>
      <c r="R90" s="2"/>
      <c r="S90" s="2"/>
      <c r="T90" s="2"/>
    </row>
    <row r="91" spans="1:20" ht="16.149999999999999" customHeight="1" x14ac:dyDescent="0.4">
      <c r="A91" s="1"/>
      <c r="C91" s="4"/>
      <c r="D91" s="4"/>
      <c r="J91" s="4"/>
      <c r="P91" s="2"/>
      <c r="Q91" s="2"/>
      <c r="R91" s="2"/>
      <c r="S91" s="2"/>
      <c r="T91" s="2"/>
    </row>
    <row r="92" spans="1:20" ht="16.149999999999999" customHeight="1" x14ac:dyDescent="0.4">
      <c r="A92" s="5"/>
      <c r="C92" s="4"/>
      <c r="D92" s="4"/>
      <c r="J92" s="4"/>
      <c r="P92" s="2"/>
      <c r="Q92" s="2"/>
      <c r="R92" s="2"/>
      <c r="S92" s="2"/>
      <c r="T92" s="2"/>
    </row>
    <row r="93" spans="1:20" ht="16.149999999999999" customHeight="1" x14ac:dyDescent="0.4">
      <c r="A93" s="5"/>
      <c r="P93" s="2"/>
      <c r="Q93" s="2"/>
      <c r="R93" s="2"/>
      <c r="S93" s="2"/>
      <c r="T93" s="2"/>
    </row>
    <row r="94" spans="1:20" ht="16.149999999999999" customHeight="1" x14ac:dyDescent="0.4">
      <c r="A94" s="1"/>
      <c r="P94" s="2"/>
      <c r="Q94" s="2"/>
      <c r="R94" s="2"/>
      <c r="S94" s="2"/>
      <c r="T94" s="2"/>
    </row>
    <row r="95" spans="1:20" ht="16.149999999999999" customHeight="1" x14ac:dyDescent="0.4">
      <c r="A95" s="4"/>
      <c r="P95" s="2"/>
      <c r="Q95" s="2"/>
      <c r="R95" s="2"/>
      <c r="S95" s="2"/>
      <c r="T95" s="2"/>
    </row>
    <row r="96" spans="1:20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pans="1:28" ht="16.149999999999999" customHeight="1" x14ac:dyDescent="0.4">
      <c r="P113" s="2"/>
      <c r="Q113" s="2"/>
      <c r="R113" s="2"/>
      <c r="S113" s="2"/>
      <c r="T113" s="2"/>
    </row>
    <row r="114" spans="1:28" ht="16.149999999999999" customHeight="1" x14ac:dyDescent="0.4">
      <c r="P114" s="2"/>
      <c r="Q114" s="2"/>
      <c r="R114" s="2"/>
      <c r="S114" s="2"/>
      <c r="T114" s="2"/>
    </row>
    <row r="115" spans="1:28" ht="16.149999999999999" customHeight="1" x14ac:dyDescent="0.4">
      <c r="P115" s="2"/>
      <c r="Q115" s="2"/>
      <c r="R115" s="2"/>
      <c r="S115" s="2"/>
      <c r="T115" s="2"/>
      <c r="U115" s="1"/>
      <c r="V115" s="1"/>
      <c r="W115" s="1"/>
      <c r="X115" s="1"/>
      <c r="Y115" s="1"/>
      <c r="Z115" s="1"/>
      <c r="AA115" s="1"/>
      <c r="AB115" s="1"/>
    </row>
    <row r="116" spans="1:28" ht="16.149999999999999" customHeight="1" x14ac:dyDescent="0.4">
      <c r="P116" s="2"/>
      <c r="Q116" s="2"/>
      <c r="R116" s="2"/>
      <c r="S116" s="2"/>
      <c r="T116" s="2"/>
      <c r="U116" s="1"/>
      <c r="V116" s="1"/>
      <c r="W116" s="1"/>
      <c r="X116" s="1"/>
      <c r="Y116" s="1"/>
      <c r="Z116" s="1"/>
      <c r="AA116" s="1"/>
      <c r="AB116" s="1"/>
    </row>
    <row r="117" spans="1:28" ht="16.149999999999999" customHeight="1" x14ac:dyDescent="0.4">
      <c r="P117" s="2"/>
      <c r="Q117" s="2"/>
      <c r="R117" s="2"/>
      <c r="S117" s="2"/>
      <c r="T117" s="2"/>
      <c r="U117" s="5"/>
      <c r="V117" s="5"/>
      <c r="W117" s="5"/>
      <c r="X117" s="5"/>
      <c r="Y117" s="5"/>
      <c r="Z117" s="5"/>
      <c r="AA117" s="5"/>
      <c r="AB117" s="5"/>
    </row>
    <row r="118" spans="1:28" ht="16.149999999999999" customHeight="1" x14ac:dyDescent="0.4">
      <c r="P118" s="2"/>
      <c r="Q118" s="2"/>
      <c r="R118" s="2"/>
      <c r="S118" s="2"/>
      <c r="T118" s="2"/>
      <c r="U118" s="5"/>
      <c r="V118" s="5"/>
      <c r="W118" s="5"/>
      <c r="X118" s="5"/>
      <c r="Y118" s="5"/>
      <c r="Z118" s="5"/>
      <c r="AA118" s="5"/>
      <c r="AB118" s="5"/>
    </row>
    <row r="119" spans="1:28" ht="16.149999999999999" customHeight="1" x14ac:dyDescent="0.4">
      <c r="P119" s="2"/>
      <c r="Q119" s="2"/>
      <c r="R119" s="2"/>
      <c r="S119" s="2"/>
      <c r="T119" s="2"/>
      <c r="U119" s="1"/>
      <c r="V119" s="1"/>
      <c r="W119" s="1"/>
      <c r="X119" s="1"/>
      <c r="Y119" s="1"/>
      <c r="Z119" s="1"/>
      <c r="AA119" s="1"/>
      <c r="AB119" s="1"/>
    </row>
    <row r="120" spans="1:28" ht="16.149999999999999" customHeight="1" x14ac:dyDescent="0.4">
      <c r="P120" s="2"/>
      <c r="Q120" s="2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</row>
    <row r="121" spans="1:28" s="1" customFormat="1" ht="16.149999999999999" customHeight="1" x14ac:dyDescent="0.4">
      <c r="A121" s="2"/>
      <c r="C121" s="2"/>
      <c r="D121" s="2"/>
      <c r="J121" s="2"/>
      <c r="U121" s="4"/>
      <c r="V121" s="4"/>
      <c r="W121" s="4"/>
      <c r="X121" s="4"/>
      <c r="Y121" s="4"/>
      <c r="Z121" s="4"/>
      <c r="AA121" s="4"/>
      <c r="AB121" s="4"/>
    </row>
    <row r="122" spans="1:28" s="1" customFormat="1" ht="16.149999999999999" customHeight="1" x14ac:dyDescent="0.4">
      <c r="A122" s="2"/>
      <c r="C122" s="2"/>
      <c r="D122" s="2"/>
      <c r="J122" s="2"/>
      <c r="U122" s="4"/>
      <c r="V122" s="4"/>
      <c r="W122" s="4"/>
      <c r="X122" s="4"/>
      <c r="Y122" s="4"/>
      <c r="Z122" s="4"/>
      <c r="AA122" s="4"/>
      <c r="AB122" s="4"/>
    </row>
    <row r="123" spans="1:28" s="5" customFormat="1" ht="16.149999999999999" customHeight="1" x14ac:dyDescent="0.4">
      <c r="A123" s="2"/>
      <c r="C123" s="2"/>
      <c r="D123" s="2"/>
      <c r="J123" s="2"/>
      <c r="U123" s="4"/>
      <c r="V123" s="4"/>
      <c r="W123" s="4"/>
      <c r="X123" s="4"/>
      <c r="Y123" s="4"/>
      <c r="Z123" s="4"/>
      <c r="AA123" s="4"/>
      <c r="AB123" s="4"/>
    </row>
    <row r="124" spans="1:28" s="5" customFormat="1" ht="16.149999999999999" customHeight="1" x14ac:dyDescent="0.4">
      <c r="A124" s="2"/>
      <c r="C124" s="2"/>
      <c r="D124" s="2"/>
      <c r="J124" s="2"/>
      <c r="U124" s="2"/>
      <c r="V124" s="2"/>
      <c r="W124" s="2"/>
      <c r="X124" s="2"/>
      <c r="Y124" s="2"/>
      <c r="Z124" s="2"/>
      <c r="AA124" s="2"/>
      <c r="AB124" s="2"/>
    </row>
    <row r="125" spans="1:28" s="1" customFormat="1" ht="16.149999999999999" customHeight="1" x14ac:dyDescent="0.4">
      <c r="A125" s="2"/>
      <c r="C125" s="2"/>
      <c r="D125" s="2"/>
      <c r="J125" s="2"/>
      <c r="U125" s="2"/>
      <c r="V125" s="2"/>
      <c r="W125" s="2"/>
      <c r="X125" s="2"/>
      <c r="Y125" s="2"/>
      <c r="Z125" s="2"/>
      <c r="AA125" s="2"/>
      <c r="AB125" s="2"/>
    </row>
    <row r="126" spans="1:28" s="4" customFormat="1" ht="16.149999999999999" customHeight="1" x14ac:dyDescent="0.4">
      <c r="A126" s="2"/>
      <c r="C126" s="2"/>
      <c r="D126" s="2"/>
      <c r="J126" s="2"/>
      <c r="U126" s="2"/>
      <c r="V126" s="2"/>
      <c r="W126" s="2"/>
      <c r="X126" s="2"/>
      <c r="Y126" s="2"/>
      <c r="Z126" s="2"/>
      <c r="AA126" s="2"/>
      <c r="AB126" s="2"/>
    </row>
    <row r="127" spans="1:28" s="4" customFormat="1" ht="16.149999999999999" customHeight="1" x14ac:dyDescent="0.4">
      <c r="A127" s="2"/>
      <c r="C127" s="2"/>
      <c r="D127" s="2"/>
      <c r="J127" s="2"/>
      <c r="U127" s="2"/>
      <c r="V127" s="2"/>
      <c r="W127" s="2"/>
      <c r="X127" s="2"/>
      <c r="Y127" s="2"/>
      <c r="Z127" s="2"/>
      <c r="AA127" s="2"/>
      <c r="AB127" s="2"/>
    </row>
    <row r="128" spans="1:28" s="4" customFormat="1" ht="16.149999999999999" customHeight="1" x14ac:dyDescent="0.4">
      <c r="A128" s="2"/>
      <c r="C128" s="2"/>
      <c r="D128" s="2"/>
      <c r="J128" s="2"/>
      <c r="U128" s="2"/>
      <c r="V128" s="2"/>
      <c r="W128" s="2"/>
      <c r="X128" s="2"/>
      <c r="Y128" s="2"/>
      <c r="Z128" s="2"/>
      <c r="AA128" s="2"/>
      <c r="AB128" s="2"/>
    </row>
    <row r="129" spans="1:28" s="4" customFormat="1" ht="16.149999999999999" customHeight="1" x14ac:dyDescent="0.4">
      <c r="A129" s="2"/>
      <c r="C129" s="2"/>
      <c r="D129" s="2"/>
      <c r="J129" s="2"/>
      <c r="U129" s="2"/>
      <c r="V129" s="2"/>
      <c r="W129" s="2"/>
      <c r="X129" s="2"/>
      <c r="Y129" s="2"/>
      <c r="Z129" s="2"/>
      <c r="AA129" s="2"/>
      <c r="AB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</row>
    <row r="134" spans="1:28" ht="16.149999999999999" customHeight="1" x14ac:dyDescent="0.4">
      <c r="P134" s="2"/>
      <c r="Q134" s="2"/>
      <c r="R134" s="2"/>
      <c r="S134" s="2"/>
      <c r="T134" s="2"/>
    </row>
    <row r="135" spans="1:28" ht="16.149999999999999" customHeight="1" x14ac:dyDescent="0.4">
      <c r="P135" s="2"/>
      <c r="Q135" s="2"/>
      <c r="R135" s="2"/>
      <c r="S135" s="2"/>
      <c r="T135" s="2"/>
    </row>
    <row r="136" spans="1:28" ht="16.149999999999999" customHeight="1" x14ac:dyDescent="0.4">
      <c r="P136" s="2"/>
      <c r="Q136" s="2"/>
      <c r="R136" s="2"/>
      <c r="S136" s="2"/>
      <c r="T136" s="2"/>
    </row>
    <row r="137" spans="1:28" ht="16.149999999999999" customHeight="1" x14ac:dyDescent="0.4">
      <c r="C137" s="1"/>
      <c r="D137" s="1"/>
      <c r="J137" s="1"/>
      <c r="P137" s="2"/>
      <c r="Q137" s="2"/>
      <c r="R137" s="2"/>
      <c r="S137" s="2"/>
      <c r="T137" s="2"/>
    </row>
    <row r="138" spans="1:28" ht="16.149999999999999" customHeight="1" x14ac:dyDescent="0.4">
      <c r="C138" s="1"/>
      <c r="D138" s="1"/>
      <c r="J138" s="1"/>
      <c r="P138" s="2"/>
      <c r="Q138" s="2"/>
      <c r="R138" s="2"/>
      <c r="S138" s="2"/>
      <c r="T138" s="2"/>
    </row>
    <row r="139" spans="1:28" ht="16.149999999999999" customHeight="1" x14ac:dyDescent="0.4">
      <c r="C139" s="5"/>
      <c r="D139" s="5"/>
      <c r="J139" s="5"/>
      <c r="P139" s="2"/>
      <c r="Q139" s="2"/>
      <c r="R139" s="2"/>
      <c r="S139" s="2"/>
      <c r="T139" s="2"/>
    </row>
    <row r="140" spans="1:28" ht="16.149999999999999" customHeight="1" x14ac:dyDescent="0.4">
      <c r="C140" s="5"/>
      <c r="D140" s="5"/>
      <c r="J140" s="5"/>
      <c r="P140" s="2"/>
      <c r="Q140" s="2"/>
      <c r="R140" s="2"/>
      <c r="S140" s="2"/>
      <c r="T140" s="2"/>
    </row>
    <row r="141" spans="1:28" ht="16.149999999999999" customHeight="1" x14ac:dyDescent="0.4">
      <c r="C141" s="1"/>
      <c r="D141" s="1"/>
      <c r="J141" s="1"/>
      <c r="P141" s="2"/>
      <c r="Q141" s="2"/>
      <c r="R141" s="2"/>
      <c r="S141" s="2"/>
      <c r="T141" s="2"/>
    </row>
    <row r="142" spans="1:28" ht="16.149999999999999" customHeight="1" x14ac:dyDescent="0.4">
      <c r="C142" s="4"/>
      <c r="D142" s="4"/>
      <c r="J142" s="4"/>
      <c r="P142" s="2"/>
      <c r="Q142" s="2"/>
      <c r="R142" s="2"/>
      <c r="S142" s="2"/>
      <c r="T142" s="2"/>
    </row>
    <row r="143" spans="1:28" ht="16.149999999999999" customHeight="1" x14ac:dyDescent="0.4">
      <c r="C143" s="4"/>
      <c r="D143" s="4"/>
      <c r="J143" s="4"/>
      <c r="P143" s="2"/>
      <c r="Q143" s="2"/>
      <c r="R143" s="2"/>
      <c r="S143" s="2"/>
      <c r="T143" s="2"/>
    </row>
    <row r="144" spans="1:28" ht="16.149999999999999" customHeight="1" x14ac:dyDescent="0.4">
      <c r="A144" s="1"/>
      <c r="C144" s="4"/>
      <c r="D144" s="4"/>
      <c r="J144" s="4"/>
      <c r="P144" s="2"/>
      <c r="Q144" s="2"/>
      <c r="R144" s="2"/>
      <c r="S144" s="2"/>
      <c r="T144" s="2"/>
    </row>
    <row r="145" spans="1:20" ht="16.149999999999999" customHeight="1" x14ac:dyDescent="0.4">
      <c r="A145" s="1"/>
      <c r="C145" s="4"/>
      <c r="D145" s="4"/>
      <c r="J145" s="4"/>
      <c r="P145" s="2"/>
      <c r="Q145" s="2"/>
      <c r="R145" s="2"/>
      <c r="S145" s="2"/>
      <c r="T145" s="2"/>
    </row>
    <row r="146" spans="1:20" ht="16.149999999999999" customHeight="1" x14ac:dyDescent="0.4">
      <c r="A146" s="5"/>
      <c r="P146" s="2"/>
      <c r="Q146" s="2"/>
      <c r="R146" s="2"/>
      <c r="S146" s="2"/>
      <c r="T146" s="2"/>
    </row>
    <row r="147" spans="1:20" ht="16.149999999999999" customHeight="1" x14ac:dyDescent="0.4">
      <c r="A147" s="5"/>
      <c r="P147" s="2"/>
      <c r="Q147" s="2"/>
      <c r="R147" s="2"/>
      <c r="S147" s="2"/>
      <c r="T147" s="2"/>
    </row>
    <row r="148" spans="1:20" ht="16.149999999999999" customHeight="1" x14ac:dyDescent="0.4">
      <c r="A148" s="1"/>
      <c r="P148" s="2"/>
      <c r="Q148" s="2"/>
      <c r="R148" s="2"/>
      <c r="S148" s="2"/>
      <c r="T148" s="2"/>
    </row>
    <row r="149" spans="1:20" ht="16.149999999999999" customHeight="1" x14ac:dyDescent="0.4">
      <c r="A149" s="4"/>
      <c r="P149" s="2"/>
      <c r="Q149" s="2"/>
      <c r="R149" s="2"/>
      <c r="S149" s="2"/>
      <c r="T149" s="2"/>
    </row>
    <row r="150" spans="1:20" ht="16.149999999999999" customHeight="1" x14ac:dyDescent="0.4">
      <c r="A150" s="4"/>
      <c r="P150" s="2"/>
      <c r="Q150" s="2"/>
      <c r="R150" s="2"/>
      <c r="S150" s="2"/>
      <c r="T150" s="2"/>
    </row>
    <row r="151" spans="1:20" ht="16.149999999999999" customHeight="1" x14ac:dyDescent="0.4">
      <c r="A151" s="4"/>
      <c r="P151" s="2"/>
      <c r="Q151" s="2"/>
      <c r="R151" s="2"/>
      <c r="S151" s="2"/>
      <c r="T151" s="2"/>
    </row>
    <row r="152" spans="1:20" ht="16.149999999999999" customHeight="1" x14ac:dyDescent="0.4">
      <c r="A152" s="4"/>
      <c r="P152" s="2"/>
      <c r="Q152" s="2"/>
      <c r="R152" s="2"/>
      <c r="S152" s="2"/>
      <c r="T152" s="2"/>
    </row>
    <row r="153" spans="1:20" ht="16.149999999999999" customHeight="1" x14ac:dyDescent="0.4">
      <c r="P153" s="2"/>
      <c r="Q153" s="2"/>
      <c r="R153" s="2"/>
      <c r="S153" s="2"/>
      <c r="T153" s="2"/>
    </row>
    <row r="154" spans="1:20" ht="16.149999999999999" customHeight="1" x14ac:dyDescent="0.4">
      <c r="P154" s="2"/>
      <c r="Q154" s="2"/>
      <c r="R154" s="2"/>
      <c r="S154" s="2"/>
      <c r="T154" s="2"/>
    </row>
    <row r="155" spans="1:20" ht="16.149999999999999" customHeight="1" x14ac:dyDescent="0.4">
      <c r="P155" s="2"/>
      <c r="Q155" s="2"/>
      <c r="R155" s="2"/>
      <c r="S155" s="2"/>
      <c r="T155" s="2"/>
    </row>
    <row r="156" spans="1:20" ht="16.149999999999999" customHeight="1" x14ac:dyDescent="0.4">
      <c r="P156" s="2"/>
      <c r="Q156" s="2"/>
      <c r="R156" s="2"/>
      <c r="S156" s="2"/>
      <c r="T156" s="2"/>
    </row>
    <row r="157" spans="1:20" ht="16.149999999999999" customHeight="1" x14ac:dyDescent="0.4">
      <c r="P157" s="2"/>
      <c r="Q157" s="2"/>
      <c r="R157" s="2"/>
      <c r="S157" s="2"/>
      <c r="T157" s="2"/>
    </row>
    <row r="158" spans="1:20" ht="16.149999999999999" customHeight="1" x14ac:dyDescent="0.4">
      <c r="P158" s="2"/>
      <c r="Q158" s="2"/>
      <c r="R158" s="2"/>
      <c r="S158" s="2"/>
      <c r="T158" s="2"/>
    </row>
    <row r="159" spans="1:20" ht="16.149999999999999" customHeight="1" x14ac:dyDescent="0.4">
      <c r="P159" s="2"/>
      <c r="Q159" s="2"/>
      <c r="R159" s="2"/>
      <c r="S159" s="2"/>
      <c r="T159" s="2"/>
    </row>
    <row r="160" spans="1:20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pans="1:28" ht="16.149999999999999" customHeight="1" x14ac:dyDescent="0.4">
      <c r="P177" s="2"/>
      <c r="Q177" s="2"/>
      <c r="R177" s="2"/>
      <c r="S177" s="2"/>
      <c r="T177" s="2"/>
      <c r="U177" s="10"/>
      <c r="V177" s="10"/>
      <c r="W177" s="10"/>
      <c r="X177" s="10"/>
      <c r="Y177" s="10"/>
      <c r="Z177" s="10"/>
      <c r="AA177" s="10"/>
      <c r="AB177" s="10"/>
    </row>
    <row r="178" spans="1:28" ht="16.149999999999999" customHeight="1" x14ac:dyDescent="0.4">
      <c r="P178" s="2"/>
      <c r="Q178" s="2"/>
      <c r="R178" s="2"/>
      <c r="S178" s="2"/>
      <c r="T178" s="2"/>
      <c r="U178" s="10"/>
      <c r="V178" s="10"/>
      <c r="W178" s="10"/>
      <c r="X178" s="10"/>
      <c r="Y178" s="10"/>
      <c r="Z178" s="10"/>
      <c r="AA178" s="10"/>
      <c r="AB178" s="10"/>
    </row>
    <row r="179" spans="1:28" ht="16.149999999999999" customHeight="1" x14ac:dyDescent="0.4">
      <c r="P179" s="2"/>
      <c r="Q179" s="2"/>
      <c r="R179" s="2"/>
      <c r="S179" s="2"/>
      <c r="T179" s="2"/>
      <c r="U179" s="10"/>
      <c r="V179" s="10"/>
      <c r="W179" s="10"/>
      <c r="X179" s="10"/>
      <c r="Y179" s="10"/>
      <c r="Z179" s="10"/>
      <c r="AA179" s="10"/>
      <c r="AB179" s="10"/>
    </row>
    <row r="180" spans="1:28" ht="16.149999999999999" customHeight="1" x14ac:dyDescent="0.4">
      <c r="P180" s="2"/>
      <c r="Q180" s="2"/>
      <c r="R180" s="2"/>
      <c r="S180" s="2"/>
      <c r="T180" s="2"/>
      <c r="U180" s="10"/>
      <c r="V180" s="10"/>
      <c r="W180" s="10"/>
      <c r="X180" s="10"/>
      <c r="Y180" s="10"/>
      <c r="Z180" s="10"/>
      <c r="AA180" s="10"/>
      <c r="AB180" s="10"/>
    </row>
    <row r="181" spans="1:28" ht="16.149999999999999" customHeight="1" x14ac:dyDescent="0.4">
      <c r="P181" s="2"/>
      <c r="Q181" s="2"/>
      <c r="R181" s="2"/>
      <c r="S181" s="2"/>
      <c r="T181" s="2"/>
      <c r="U181" s="10"/>
      <c r="V181" s="10"/>
      <c r="W181" s="10"/>
      <c r="X181" s="10"/>
      <c r="Y181" s="10"/>
      <c r="Z181" s="10"/>
      <c r="AA181" s="10"/>
      <c r="AB181" s="10"/>
    </row>
    <row r="182" spans="1:28" ht="16.149999999999999" customHeight="1" x14ac:dyDescent="0.4">
      <c r="P182" s="2"/>
      <c r="Q182" s="2"/>
      <c r="R182" s="2"/>
      <c r="S182" s="2"/>
      <c r="T182" s="2"/>
    </row>
    <row r="183" spans="1:28" s="10" customFormat="1" ht="16.149999999999999" customHeight="1" x14ac:dyDescent="0.4">
      <c r="A183" s="2"/>
      <c r="C183" s="2"/>
      <c r="D183" s="2"/>
      <c r="J183" s="2"/>
      <c r="U183" s="2"/>
      <c r="V183" s="2"/>
      <c r="W183" s="2"/>
      <c r="X183" s="2"/>
      <c r="Y183" s="2"/>
      <c r="Z183" s="2"/>
      <c r="AA183" s="2"/>
      <c r="AB183" s="2"/>
    </row>
    <row r="184" spans="1:28" s="10" customFormat="1" ht="16.149999999999999" customHeight="1" x14ac:dyDescent="0.4">
      <c r="A184" s="2"/>
      <c r="C184" s="2"/>
      <c r="D184" s="2"/>
      <c r="J184" s="2"/>
      <c r="U184" s="2"/>
      <c r="V184" s="2"/>
      <c r="W184" s="2"/>
      <c r="X184" s="2"/>
      <c r="Y184" s="2"/>
      <c r="Z184" s="2"/>
      <c r="AA184" s="2"/>
      <c r="AB184" s="2"/>
    </row>
    <row r="185" spans="1:28" s="10" customFormat="1" ht="16.149999999999999" customHeight="1" x14ac:dyDescent="0.4">
      <c r="A185" s="2"/>
      <c r="C185" s="2"/>
      <c r="D185" s="2"/>
      <c r="J185" s="2"/>
      <c r="U185" s="2"/>
      <c r="V185" s="2"/>
      <c r="W185" s="2"/>
      <c r="X185" s="2"/>
      <c r="Y185" s="2"/>
      <c r="Z185" s="2"/>
      <c r="AA185" s="2"/>
      <c r="AB185" s="2"/>
    </row>
    <row r="186" spans="1:28" s="10" customFormat="1" ht="16.149999999999999" customHeight="1" x14ac:dyDescent="0.4">
      <c r="A186" s="2"/>
      <c r="C186" s="2"/>
      <c r="D186" s="2"/>
      <c r="J186" s="2"/>
      <c r="U186" s="2"/>
      <c r="V186" s="2"/>
      <c r="W186" s="2"/>
      <c r="X186" s="2"/>
      <c r="Y186" s="2"/>
      <c r="Z186" s="2"/>
      <c r="AA186" s="2"/>
      <c r="AB186" s="2"/>
    </row>
    <row r="187" spans="1:28" s="10" customFormat="1" ht="16.149999999999999" customHeight="1" x14ac:dyDescent="0.4">
      <c r="A187" s="2"/>
      <c r="C187" s="2"/>
      <c r="D187" s="2"/>
      <c r="J187" s="2"/>
      <c r="U187" s="2"/>
      <c r="V187" s="2"/>
      <c r="W187" s="2"/>
      <c r="X187" s="2"/>
      <c r="Y187" s="2"/>
      <c r="Z187" s="2"/>
      <c r="AA187" s="2"/>
      <c r="AB187" s="2"/>
    </row>
    <row r="188" spans="1:28" ht="16.149999999999999" customHeight="1" x14ac:dyDescent="0.4">
      <c r="P188" s="2"/>
      <c r="Q188" s="2"/>
      <c r="R188" s="2"/>
      <c r="S188" s="2"/>
      <c r="T188" s="2"/>
    </row>
    <row r="189" spans="1:28" ht="16.149999999999999" customHeight="1" x14ac:dyDescent="0.4">
      <c r="P189" s="2"/>
      <c r="Q189" s="2"/>
      <c r="R189" s="2"/>
      <c r="S189" s="2"/>
      <c r="T189" s="2"/>
    </row>
    <row r="190" spans="1:28" ht="16.149999999999999" customHeight="1" x14ac:dyDescent="0.4">
      <c r="P190" s="2"/>
      <c r="Q190" s="2"/>
      <c r="R190" s="2"/>
      <c r="S190" s="2"/>
      <c r="T190" s="2"/>
    </row>
    <row r="191" spans="1:28" ht="16.149999999999999" customHeight="1" x14ac:dyDescent="0.4">
      <c r="P191" s="2"/>
      <c r="Q191" s="2"/>
      <c r="R191" s="2"/>
      <c r="S191" s="2"/>
      <c r="T191" s="2"/>
    </row>
    <row r="192" spans="1:28" ht="16.149999999999999" customHeight="1" x14ac:dyDescent="0.4">
      <c r="P192" s="2"/>
      <c r="Q192" s="2"/>
      <c r="R192" s="2"/>
      <c r="S192" s="2"/>
      <c r="T192" s="2"/>
    </row>
    <row r="193" spans="1:20" ht="16.149999999999999" customHeight="1" x14ac:dyDescent="0.4">
      <c r="P193" s="2"/>
      <c r="Q193" s="2"/>
      <c r="R193" s="2"/>
      <c r="S193" s="2"/>
      <c r="T193" s="2"/>
    </row>
    <row r="194" spans="1:20" ht="16.149999999999999" customHeight="1" x14ac:dyDescent="0.4">
      <c r="P194" s="2"/>
      <c r="Q194" s="2"/>
      <c r="R194" s="2"/>
      <c r="S194" s="2"/>
      <c r="T194" s="2"/>
    </row>
    <row r="195" spans="1:20" ht="16.149999999999999" customHeight="1" x14ac:dyDescent="0.4">
      <c r="P195" s="2"/>
      <c r="Q195" s="2"/>
      <c r="R195" s="2"/>
      <c r="S195" s="2"/>
      <c r="T195" s="2"/>
    </row>
    <row r="196" spans="1:20" ht="16.149999999999999" customHeight="1" x14ac:dyDescent="0.4">
      <c r="P196" s="2"/>
      <c r="Q196" s="2"/>
      <c r="R196" s="2"/>
      <c r="S196" s="2"/>
      <c r="T196" s="2"/>
    </row>
    <row r="197" spans="1:20" ht="16.149999999999999" customHeight="1" x14ac:dyDescent="0.4">
      <c r="P197" s="2"/>
      <c r="Q197" s="2"/>
      <c r="R197" s="2"/>
      <c r="S197" s="2"/>
      <c r="T197" s="2"/>
    </row>
    <row r="198" spans="1:20" ht="16.149999999999999" customHeight="1" x14ac:dyDescent="0.4">
      <c r="P198" s="2"/>
      <c r="Q198" s="2"/>
      <c r="R198" s="2"/>
      <c r="S198" s="2"/>
      <c r="T198" s="2"/>
    </row>
    <row r="199" spans="1:20" ht="16.149999999999999" customHeight="1" x14ac:dyDescent="0.4">
      <c r="C199" s="10"/>
      <c r="D199" s="10"/>
      <c r="J199" s="10"/>
      <c r="P199" s="2"/>
      <c r="Q199" s="2"/>
      <c r="R199" s="2"/>
      <c r="S199" s="2"/>
      <c r="T199" s="2"/>
    </row>
    <row r="200" spans="1:20" ht="16.149999999999999" customHeight="1" x14ac:dyDescent="0.4">
      <c r="C200" s="10"/>
      <c r="D200" s="10"/>
      <c r="J200" s="10"/>
      <c r="P200" s="2"/>
      <c r="Q200" s="2"/>
      <c r="R200" s="2"/>
      <c r="S200" s="2"/>
      <c r="T200" s="2"/>
    </row>
    <row r="201" spans="1:20" ht="16.149999999999999" customHeight="1" x14ac:dyDescent="0.4">
      <c r="C201" s="10"/>
      <c r="D201" s="10"/>
      <c r="J201" s="10"/>
      <c r="P201" s="2"/>
      <c r="Q201" s="2"/>
      <c r="R201" s="2"/>
      <c r="S201" s="2"/>
      <c r="T201" s="2"/>
    </row>
    <row r="202" spans="1:20" ht="16.149999999999999" customHeight="1" x14ac:dyDescent="0.4">
      <c r="C202" s="10"/>
      <c r="D202" s="10"/>
      <c r="J202" s="10"/>
      <c r="P202" s="2"/>
      <c r="Q202" s="2"/>
      <c r="R202" s="2"/>
      <c r="S202" s="2"/>
      <c r="T202" s="2"/>
    </row>
    <row r="203" spans="1:20" ht="16.149999999999999" customHeight="1" x14ac:dyDescent="0.4">
      <c r="C203" s="10"/>
      <c r="D203" s="10"/>
      <c r="J203" s="10"/>
      <c r="P203" s="2"/>
      <c r="Q203" s="2"/>
      <c r="R203" s="2"/>
      <c r="S203" s="2"/>
      <c r="T203" s="2"/>
    </row>
    <row r="204" spans="1:20" ht="16.149999999999999" customHeight="1" x14ac:dyDescent="0.4">
      <c r="P204" s="2"/>
      <c r="Q204" s="2"/>
      <c r="R204" s="2"/>
      <c r="S204" s="2"/>
      <c r="T204" s="2"/>
    </row>
    <row r="205" spans="1:20" ht="16.149999999999999" customHeight="1" x14ac:dyDescent="0.4">
      <c r="P205" s="2"/>
      <c r="Q205" s="2"/>
      <c r="R205" s="2"/>
      <c r="S205" s="2"/>
      <c r="T205" s="2"/>
    </row>
    <row r="206" spans="1:20" ht="16.149999999999999" customHeight="1" x14ac:dyDescent="0.4">
      <c r="A206" s="10"/>
      <c r="P206" s="2"/>
      <c r="Q206" s="2"/>
      <c r="R206" s="2"/>
      <c r="S206" s="2"/>
      <c r="T206" s="2"/>
    </row>
    <row r="207" spans="1:20" ht="16.149999999999999" customHeight="1" x14ac:dyDescent="0.4">
      <c r="A207" s="10"/>
      <c r="P207" s="2"/>
      <c r="Q207" s="2"/>
      <c r="R207" s="2"/>
      <c r="S207" s="2"/>
      <c r="T207" s="2"/>
    </row>
    <row r="208" spans="1:20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</sheetData>
  <mergeCells count="28">
    <mergeCell ref="A6:A9"/>
    <mergeCell ref="A10:A69"/>
    <mergeCell ref="C6:C8"/>
    <mergeCell ref="D6:D8"/>
    <mergeCell ref="O1:T1"/>
    <mergeCell ref="O3:T3"/>
    <mergeCell ref="F33:N33"/>
    <mergeCell ref="G6:G8"/>
    <mergeCell ref="H6:H8"/>
    <mergeCell ref="I6:I8"/>
    <mergeCell ref="K6:K8"/>
    <mergeCell ref="J6:J8"/>
    <mergeCell ref="P6:R6"/>
    <mergeCell ref="S6:S7"/>
    <mergeCell ref="U7:AB7"/>
    <mergeCell ref="U8:X8"/>
    <mergeCell ref="Y8:AB8"/>
    <mergeCell ref="O79:T79"/>
    <mergeCell ref="B6:B8"/>
    <mergeCell ref="O6:O8"/>
    <mergeCell ref="O33:T33"/>
    <mergeCell ref="E6:E8"/>
    <mergeCell ref="F6:F8"/>
    <mergeCell ref="O78:T78"/>
    <mergeCell ref="F78:N78"/>
    <mergeCell ref="O34:T34"/>
    <mergeCell ref="E79:N79"/>
    <mergeCell ref="E34:F34"/>
  </mergeCells>
  <conditionalFormatting sqref="B1:B28">
    <cfRule type="expression" dxfId="153" priority="1">
      <formula>LEN($B:$B)&gt;60</formula>
    </cfRule>
  </conditionalFormatting>
  <conditionalFormatting sqref="B62:C77">
    <cfRule type="expression" dxfId="152" priority="2">
      <formula>LEN($B:$B)&gt;60</formula>
    </cfRule>
  </conditionalFormatting>
  <conditionalFormatting sqref="E24:H30 I26 I28">
    <cfRule type="containsText" dxfId="151" priority="8" operator="containsText" text="oui">
      <formula>NOT(ISERROR(SEARCH("oui",E24)))</formula>
    </cfRule>
  </conditionalFormatting>
  <conditionalFormatting sqref="E37:H49 E51:H60">
    <cfRule type="containsText" dxfId="150" priority="32" operator="containsText" text="oui">
      <formula>NOT(ISERROR(SEARCH("oui",E37)))</formula>
    </cfRule>
  </conditionalFormatting>
  <conditionalFormatting sqref="E9:I32 E1:I6 K1:N6 K9:N23 L31:O32 K36:N51 K58:N58 K59:O77 K80:N1048576">
    <cfRule type="expression" dxfId="149" priority="9">
      <formula>LEN($B:$B)&gt;60</formula>
    </cfRule>
  </conditionalFormatting>
  <conditionalFormatting sqref="E10:I23">
    <cfRule type="containsText" dxfId="148" priority="34" operator="containsText" text="oui">
      <formula>NOT(ISERROR(SEARCH("oui",E10)))</formula>
    </cfRule>
  </conditionalFormatting>
  <conditionalFormatting sqref="E36:I61 L24:N30 K24:K32 P25:P26 B30:B61 E33:F33 E34 E35:F35 K52:K53 K55:K56 M57:N57 E78:F78 B78:B1048576 E79 E80:I1048576">
    <cfRule type="expression" dxfId="147" priority="91">
      <formula>LEN($B:$B)&gt;60</formula>
    </cfRule>
  </conditionalFormatting>
  <conditionalFormatting sqref="E50:I50">
    <cfRule type="containsText" dxfId="146" priority="27" operator="containsText" text="oui">
      <formula>NOT(ISERROR(SEARCH("oui",E50)))</formula>
    </cfRule>
  </conditionalFormatting>
  <conditionalFormatting sqref="E62:J77">
    <cfRule type="expression" dxfId="145" priority="10">
      <formula>LEN($B:$B)&gt;60</formula>
    </cfRule>
  </conditionalFormatting>
  <conditionalFormatting sqref="F47">
    <cfRule type="containsText" dxfId="144" priority="30" operator="containsText" text="oui">
      <formula>NOT(ISERROR(SEARCH("oui",F47)))</formula>
    </cfRule>
  </conditionalFormatting>
  <conditionalFormatting sqref="I50:I51">
    <cfRule type="containsText" dxfId="143" priority="26" operator="containsText" text="oui">
      <formula>NOT(ISERROR(SEARCH("oui",I50)))</formula>
    </cfRule>
  </conditionalFormatting>
  <conditionalFormatting sqref="I54 I56:I57">
    <cfRule type="containsText" dxfId="142" priority="59" operator="containsText" text="oui">
      <formula>NOT(ISERROR(SEARCH("oui",I54)))</formula>
    </cfRule>
  </conditionalFormatting>
  <conditionalFormatting sqref="L52:N56">
    <cfRule type="expression" dxfId="139" priority="6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33:E36 F33 C78:C79 K38:K51 P25:P26 O31:O32 K10:K23 E78:F78 G36:N36 E1:N6 E9:N9 E79:E1048576 B30:B61 B78:B1048576 O59:O77 B62:C77 F80:N1048576 B1:B28" xr:uid="{00000000-0002-0000-0500-000000000000}">
      <formula1>61</formula1>
    </dataValidation>
    <dataValidation type="list" allowBlank="1" showInputMessage="1" showErrorMessage="1" sqref="Z10:Z79 V10:V79" xr:uid="{00000000-0002-0000-05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F5678C2-40CA-4DB0-BF0D-0B5205B83ED8}">
            <xm:f>LEN('BUT2 Parcours IPI I FI - 24_25'!$B:$B)&gt;60</xm:f>
            <x14:dxf>
              <fill>
                <patternFill>
                  <bgColor rgb="FFFFFF00"/>
                </patternFill>
              </fill>
            </x14:dxf>
          </x14:cfRule>
          <xm:sqref>J9:J32 J36:J61 J1:J6 C78:C79 J78:J1048576</xm:sqref>
        </x14:conditionalFormatting>
        <x14:conditionalFormatting xmlns:xm="http://schemas.microsoft.com/office/excel/2006/main">
          <x14:cfRule type="containsText" priority="17" operator="containsText" text="oui" id="{259538B6-506A-4C0E-9F42-77F9DC2F4F55}">
            <xm:f>NOT(ISERROR(SEARCH("oui",'BUT2 Parcours IPI I FI - 24_25'!J10)))</xm:f>
            <x14:dxf>
              <fill>
                <patternFill>
                  <bgColor rgb="FF92D050"/>
                </patternFill>
              </fill>
            </x14:dxf>
          </x14:cfRule>
          <xm:sqref>J10:J31 J49:J51 J53 J55:J57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" prompt="Utilisez liste déroulante" xr:uid="{00000000-0002-0000-0500-000002000000}">
          <x14:formula1>
            <xm:f>choix!$A$1:$A$2</xm:f>
          </x14:formula1>
          <xm:sqref>K55:K56 K37 M57:N58 L37:N56 K58:L58 K52:K53 K24:K30 L10:N30</xm:sqref>
        </x14:dataValidation>
        <x14:dataValidation type="list" errorStyle="warning" allowBlank="1" showInputMessage="1" showErrorMessage="1" error="uniquement oui ou non_x000a_" prompt="Utilisez liste déroulante" xr:uid="{00000000-0002-0000-0500-000003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500-000004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9" sqref="J19"/>
    </sheetView>
  </sheetViews>
  <sheetFormatPr baseColWidth="10" defaultColWidth="11.44140625" defaultRowHeight="12.3" x14ac:dyDescent="0.4"/>
  <sheetData>
    <row r="1" spans="1:1" x14ac:dyDescent="0.4">
      <c r="A1" t="s">
        <v>381</v>
      </c>
    </row>
    <row r="2" spans="1:1" x14ac:dyDescent="0.4">
      <c r="A2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034"/>
  <sheetViews>
    <sheetView zoomScale="80" zoomScaleNormal="80" zoomScaleSheetLayoutView="80" zoomScalePageLayoutView="70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B60" sqref="B60"/>
    </sheetView>
  </sheetViews>
  <sheetFormatPr baseColWidth="10" defaultColWidth="11.27734375" defaultRowHeight="16.149999999999999" customHeight="1" x14ac:dyDescent="0.4"/>
  <cols>
    <col min="1" max="1" width="11.27734375" style="2"/>
    <col min="2" max="2" width="54.44140625" style="2" customWidth="1"/>
    <col min="3" max="3" width="8.27734375" style="2" customWidth="1"/>
    <col min="4" max="4" width="6.27734375" style="2" customWidth="1"/>
    <col min="5" max="5" width="15.83203125" style="2" customWidth="1"/>
    <col min="6" max="6" width="15.71875" style="2" customWidth="1"/>
    <col min="7" max="8" width="15.5546875" style="2" customWidth="1"/>
    <col min="9" max="9" width="15.27734375" style="2" customWidth="1"/>
    <col min="10" max="10" width="14.83203125" style="2" customWidth="1"/>
    <col min="11" max="11" width="13.71875" style="2" customWidth="1"/>
    <col min="12" max="14" width="8.1640625" style="2" customWidth="1"/>
    <col min="15" max="15" width="10" style="2" customWidth="1"/>
    <col min="16" max="18" width="9.71875" style="8" customWidth="1"/>
    <col min="19" max="19" width="11.5546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8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41" t="s">
        <v>283</v>
      </c>
      <c r="E6" s="256" t="s">
        <v>435</v>
      </c>
      <c r="F6" s="256" t="s">
        <v>436</v>
      </c>
      <c r="G6" s="256" t="s">
        <v>437</v>
      </c>
      <c r="H6" s="256" t="s">
        <v>438</v>
      </c>
      <c r="I6" s="256" t="s">
        <v>439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39"/>
      <c r="D7" s="242"/>
      <c r="E7" s="210"/>
      <c r="F7" s="258"/>
      <c r="G7" s="258"/>
      <c r="H7" s="263"/>
      <c r="I7" s="25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38.25" customHeight="1" x14ac:dyDescent="0.4">
      <c r="A8" s="201"/>
      <c r="B8" s="235"/>
      <c r="C8" s="261"/>
      <c r="D8" s="262"/>
      <c r="E8" s="257"/>
      <c r="F8" s="259"/>
      <c r="G8" s="259"/>
      <c r="H8" s="264"/>
      <c r="I8" s="259"/>
      <c r="J8" s="266"/>
      <c r="K8" s="265"/>
      <c r="L8" s="169" t="s">
        <v>440</v>
      </c>
      <c r="M8" s="169" t="s">
        <v>378</v>
      </c>
      <c r="N8" s="169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380</v>
      </c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37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441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37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37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442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37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37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37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37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37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37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63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37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37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37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37">
        <f t="shared" si="0"/>
        <v>1</v>
      </c>
      <c r="K22" s="26" t="s">
        <v>381</v>
      </c>
      <c r="L22" s="63" t="s">
        <v>381</v>
      </c>
      <c r="M22" s="63" t="s">
        <v>381</v>
      </c>
      <c r="N22" s="63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615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37">
        <f t="shared" si="0"/>
        <v>4.5</v>
      </c>
      <c r="K23" s="26" t="s">
        <v>396</v>
      </c>
      <c r="L23" s="63" t="s">
        <v>396</v>
      </c>
      <c r="M23" s="63" t="s">
        <v>396</v>
      </c>
      <c r="N23" s="63" t="s">
        <v>396</v>
      </c>
      <c r="O23" s="30">
        <v>62</v>
      </c>
      <c r="P23" s="39"/>
      <c r="Q23" s="39">
        <f>7+30+15</f>
        <v>52</v>
      </c>
      <c r="R23" s="39"/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31"/>
      <c r="D24" s="124"/>
      <c r="E24" s="48"/>
      <c r="F24" s="48"/>
      <c r="G24" s="48"/>
      <c r="H24" s="48"/>
      <c r="I24" s="48"/>
      <c r="J24" s="137"/>
      <c r="K24" s="119"/>
      <c r="L24" s="63"/>
      <c r="M24" s="63"/>
      <c r="N24" s="63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31"/>
      <c r="D25" s="124"/>
      <c r="E25" s="62"/>
      <c r="F25" s="62"/>
      <c r="G25" s="62"/>
      <c r="H25" s="62"/>
      <c r="I25" s="62"/>
      <c r="J25" s="137"/>
      <c r="K25" s="119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37">
        <f t="shared" si="0"/>
        <v>5</v>
      </c>
      <c r="K26" s="119" t="s">
        <v>381</v>
      </c>
      <c r="L26" s="63" t="s">
        <v>381</v>
      </c>
      <c r="M26" s="63" t="s">
        <v>381</v>
      </c>
      <c r="N26" s="63" t="s">
        <v>381</v>
      </c>
      <c r="O26" s="26"/>
      <c r="P26" s="39">
        <v>1.5</v>
      </c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443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37">
        <f t="shared" si="0"/>
        <v>21</v>
      </c>
      <c r="K27" s="119" t="s">
        <v>381</v>
      </c>
      <c r="L27" s="76" t="s">
        <v>396</v>
      </c>
      <c r="M27" s="76" t="s">
        <v>396</v>
      </c>
      <c r="N27" s="76" t="s">
        <v>396</v>
      </c>
      <c r="O27" s="30"/>
      <c r="P27" s="39">
        <v>1.5</v>
      </c>
      <c r="Q27" s="39"/>
      <c r="R27" s="39">
        <v>24</v>
      </c>
      <c r="S27" s="39">
        <v>90</v>
      </c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444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37">
        <f t="shared" si="0"/>
        <v>5</v>
      </c>
      <c r="K28" s="119" t="s">
        <v>396</v>
      </c>
      <c r="L28" s="76" t="s">
        <v>396</v>
      </c>
      <c r="M28" s="76" t="s">
        <v>396</v>
      </c>
      <c r="N28" s="76" t="s">
        <v>396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31"/>
      <c r="D29" s="124"/>
      <c r="E29" s="62"/>
      <c r="F29" s="62"/>
      <c r="G29" s="62"/>
      <c r="H29" s="62"/>
      <c r="I29" s="62"/>
      <c r="J29" s="137"/>
      <c r="K29" s="119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31"/>
      <c r="D30" s="124"/>
      <c r="E30" s="62"/>
      <c r="F30" s="62"/>
      <c r="G30" s="62"/>
      <c r="H30" s="62"/>
      <c r="I30" s="62"/>
      <c r="J30" s="137"/>
      <c r="K30" s="119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37"/>
      <c r="K31" s="26"/>
      <c r="L31" s="42"/>
      <c r="M31" s="42"/>
      <c r="N31" s="42"/>
      <c r="O31" s="44" t="s">
        <v>336</v>
      </c>
      <c r="P31" s="60">
        <f>SUM(P10:P30)</f>
        <v>46.5</v>
      </c>
      <c r="Q31" s="60">
        <f>SUM(Q10:Q30)</f>
        <v>175</v>
      </c>
      <c r="R31" s="60">
        <f>SUM(R10:R30)</f>
        <v>144.5</v>
      </c>
      <c r="S31" s="60">
        <f>SUM(S10:S30)</f>
        <v>120</v>
      </c>
      <c r="T31" s="32">
        <f>SUM(P31:S31)</f>
        <v>486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18"/>
      <c r="K32" s="120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401</v>
      </c>
      <c r="C33" s="43"/>
      <c r="D33" s="43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402</v>
      </c>
      <c r="C34" s="53"/>
      <c r="D34" s="53"/>
      <c r="E34" s="222">
        <v>9</v>
      </c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73" t="s">
        <v>447</v>
      </c>
      <c r="C37" s="117" t="s">
        <v>311</v>
      </c>
      <c r="D37" s="124"/>
      <c r="E37" s="48"/>
      <c r="F37" s="48"/>
      <c r="G37" s="48"/>
      <c r="H37" s="48"/>
      <c r="I37" s="48"/>
      <c r="J37" s="138"/>
      <c r="K37" s="63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48" t="s">
        <v>404</v>
      </c>
      <c r="C38" s="117" t="s">
        <v>311</v>
      </c>
      <c r="D38" s="124"/>
      <c r="E38" s="48"/>
      <c r="F38" s="104">
        <v>3</v>
      </c>
      <c r="G38" s="105">
        <v>2</v>
      </c>
      <c r="H38" s="48"/>
      <c r="I38" s="48"/>
      <c r="J38" s="138">
        <f t="shared" ref="J38:J57" si="1">SUM(E38:I38)</f>
        <v>5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61</v>
      </c>
      <c r="P38" s="39">
        <f>4.5+1.5</f>
        <v>6</v>
      </c>
      <c r="Q38" s="39">
        <f>13.5</f>
        <v>13.5</v>
      </c>
      <c r="R38" s="39">
        <v>3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448</v>
      </c>
      <c r="C39" s="117" t="s">
        <v>311</v>
      </c>
      <c r="D39" s="124"/>
      <c r="E39" s="62"/>
      <c r="F39" s="104">
        <v>2</v>
      </c>
      <c r="G39" s="105">
        <v>2</v>
      </c>
      <c r="H39" s="62"/>
      <c r="I39" s="62"/>
      <c r="J39" s="138">
        <f t="shared" si="1"/>
        <v>4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4.5+1.5+1.5</f>
        <v>7.5</v>
      </c>
      <c r="Q39" s="39">
        <v>6</v>
      </c>
      <c r="R39" s="39">
        <f>3+3</f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406</v>
      </c>
      <c r="C40" s="117" t="s">
        <v>311</v>
      </c>
      <c r="D40" s="124"/>
      <c r="E40" s="62"/>
      <c r="F40" s="107">
        <v>2</v>
      </c>
      <c r="G40" s="76"/>
      <c r="H40" s="76"/>
      <c r="I40" s="48"/>
      <c r="J40" s="138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62</v>
      </c>
      <c r="P40" s="39">
        <f>4+3+3</f>
        <v>10</v>
      </c>
      <c r="Q40" s="39">
        <f>1.5+4.5</f>
        <v>6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449</v>
      </c>
      <c r="C41" s="117" t="s">
        <v>311</v>
      </c>
      <c r="D41" s="124"/>
      <c r="E41" s="62"/>
      <c r="F41" s="62"/>
      <c r="G41" s="62"/>
      <c r="H41" s="105">
        <v>2</v>
      </c>
      <c r="I41" s="48"/>
      <c r="J41" s="138">
        <f t="shared" si="1"/>
        <v>2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61</v>
      </c>
      <c r="P41" s="39">
        <v>1.5</v>
      </c>
      <c r="Q41" s="39">
        <v>7.5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408</v>
      </c>
      <c r="C42" s="117" t="s">
        <v>311</v>
      </c>
      <c r="D42" s="124"/>
      <c r="E42" s="62"/>
      <c r="F42" s="107">
        <v>1</v>
      </c>
      <c r="G42" s="105">
        <v>3</v>
      </c>
      <c r="H42" s="62"/>
      <c r="I42" s="48"/>
      <c r="J42" s="138">
        <f t="shared" si="1"/>
        <v>4</v>
      </c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>
        <v>4.5</v>
      </c>
      <c r="Q42" s="39">
        <v>4.5</v>
      </c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48" t="s">
        <v>409</v>
      </c>
      <c r="C43" s="117" t="s">
        <v>311</v>
      </c>
      <c r="D43" s="124"/>
      <c r="E43" s="78"/>
      <c r="F43" s="78"/>
      <c r="G43" s="78"/>
      <c r="H43" s="78"/>
      <c r="I43" s="48"/>
      <c r="J43" s="138"/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/>
      <c r="Q43" s="39"/>
      <c r="R43" s="39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410</v>
      </c>
      <c r="C44" s="117" t="s">
        <v>311</v>
      </c>
      <c r="D44" s="124"/>
      <c r="E44" s="107">
        <v>3</v>
      </c>
      <c r="F44" s="62"/>
      <c r="G44" s="62"/>
      <c r="H44" s="107">
        <v>2</v>
      </c>
      <c r="I44" s="48"/>
      <c r="J44" s="138">
        <f t="shared" si="1"/>
        <v>5</v>
      </c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39">
        <v>1.5</v>
      </c>
      <c r="Q44" s="39">
        <v>13.5</v>
      </c>
      <c r="R44" s="39">
        <v>6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411</v>
      </c>
      <c r="C45" s="117" t="s">
        <v>311</v>
      </c>
      <c r="D45" s="124"/>
      <c r="E45" s="78"/>
      <c r="F45" s="78"/>
      <c r="G45" s="78"/>
      <c r="H45" s="78"/>
      <c r="I45" s="48"/>
      <c r="J45" s="138"/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412</v>
      </c>
      <c r="C46" s="117" t="s">
        <v>311</v>
      </c>
      <c r="D46" s="124"/>
      <c r="E46" s="62"/>
      <c r="F46" s="107">
        <v>1</v>
      </c>
      <c r="G46" s="62"/>
      <c r="H46" s="107">
        <v>0</v>
      </c>
      <c r="I46" s="48"/>
      <c r="J46" s="138">
        <f t="shared" si="1"/>
        <v>1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81"/>
      <c r="Q46" s="81"/>
      <c r="R46" s="81"/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413</v>
      </c>
      <c r="C47" s="117" t="s">
        <v>311</v>
      </c>
      <c r="D47" s="124"/>
      <c r="E47" s="62"/>
      <c r="F47" s="107">
        <v>2</v>
      </c>
      <c r="G47" s="62"/>
      <c r="H47" s="62"/>
      <c r="I47" s="48"/>
      <c r="J47" s="138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>
        <v>1</v>
      </c>
      <c r="Q47" s="39">
        <v>3</v>
      </c>
      <c r="R47" s="39">
        <f>3+3</f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414</v>
      </c>
      <c r="C48" s="117" t="s">
        <v>311</v>
      </c>
      <c r="D48" s="124"/>
      <c r="E48" s="107">
        <v>1</v>
      </c>
      <c r="F48" s="62"/>
      <c r="G48" s="62"/>
      <c r="H48" s="107">
        <v>1</v>
      </c>
      <c r="I48" s="48"/>
      <c r="J48" s="138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9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415</v>
      </c>
      <c r="C49" s="117" t="s">
        <v>311</v>
      </c>
      <c r="D49" s="124"/>
      <c r="E49" s="62"/>
      <c r="F49" s="62"/>
      <c r="G49" s="105">
        <v>1</v>
      </c>
      <c r="H49" s="107">
        <v>1</v>
      </c>
      <c r="I49" s="48"/>
      <c r="J49" s="138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3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48" t="s">
        <v>416</v>
      </c>
      <c r="C50" s="117" t="s">
        <v>311</v>
      </c>
      <c r="D50" s="124"/>
      <c r="E50" s="107">
        <v>1</v>
      </c>
      <c r="F50" s="107">
        <v>0</v>
      </c>
      <c r="G50" s="107">
        <v>0</v>
      </c>
      <c r="H50" s="107">
        <v>0</v>
      </c>
      <c r="I50" s="76"/>
      <c r="J50" s="138">
        <f t="shared" si="1"/>
        <v>1</v>
      </c>
      <c r="K50" s="26" t="s">
        <v>381</v>
      </c>
      <c r="L50" s="63" t="s">
        <v>381</v>
      </c>
      <c r="M50" s="63" t="s">
        <v>381</v>
      </c>
      <c r="N50" s="63" t="s">
        <v>381</v>
      </c>
      <c r="O50" s="30">
        <v>16</v>
      </c>
      <c r="P50" s="39"/>
      <c r="Q50" s="39">
        <v>6</v>
      </c>
      <c r="R50" s="39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616</v>
      </c>
      <c r="C51" s="26"/>
      <c r="D51" s="124"/>
      <c r="E51" s="62"/>
      <c r="F51" s="62"/>
      <c r="G51" s="62"/>
      <c r="H51" s="62"/>
      <c r="I51" s="106">
        <v>6</v>
      </c>
      <c r="J51" s="138">
        <f t="shared" si="1"/>
        <v>6</v>
      </c>
      <c r="K51" s="26" t="s">
        <v>396</v>
      </c>
      <c r="L51" s="76" t="s">
        <v>396</v>
      </c>
      <c r="M51" s="76" t="s">
        <v>396</v>
      </c>
      <c r="N51" s="76" t="s">
        <v>396</v>
      </c>
      <c r="O51" s="30">
        <v>62</v>
      </c>
      <c r="P51" s="39"/>
      <c r="Q51" s="39">
        <v>27</v>
      </c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6"/>
      <c r="D52" s="124"/>
      <c r="E52" s="48"/>
      <c r="F52" s="48"/>
      <c r="G52" s="48"/>
      <c r="H52" s="48"/>
      <c r="I52" s="48"/>
      <c r="J52" s="138"/>
      <c r="K52" s="63"/>
      <c r="L52" s="76"/>
      <c r="M52" s="76"/>
      <c r="N52" s="76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/>
      <c r="C53" s="117" t="s">
        <v>330</v>
      </c>
      <c r="D53" s="124"/>
      <c r="E53" s="62"/>
      <c r="F53" s="62"/>
      <c r="G53" s="62"/>
      <c r="H53" s="62"/>
      <c r="I53" s="62"/>
      <c r="J53" s="138"/>
      <c r="K53" s="63"/>
      <c r="L53" s="76"/>
      <c r="M53" s="76"/>
      <c r="N53" s="76"/>
      <c r="O53" s="30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17" t="s">
        <v>335</v>
      </c>
      <c r="D54" s="124"/>
      <c r="E54" s="106">
        <v>1</v>
      </c>
      <c r="F54" s="106">
        <v>2</v>
      </c>
      <c r="G54" s="106">
        <v>1</v>
      </c>
      <c r="H54" s="106">
        <v>1</v>
      </c>
      <c r="I54" s="106">
        <v>1</v>
      </c>
      <c r="J54" s="138">
        <f t="shared" si="1"/>
        <v>6</v>
      </c>
      <c r="K54" s="63" t="s">
        <v>381</v>
      </c>
      <c r="L54" s="76" t="s">
        <v>381</v>
      </c>
      <c r="M54" s="76" t="s">
        <v>381</v>
      </c>
      <c r="N54" s="76" t="s">
        <v>381</v>
      </c>
      <c r="O54" s="30"/>
      <c r="P54" s="39"/>
      <c r="Q54" s="39">
        <v>6</v>
      </c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450</v>
      </c>
      <c r="C55" s="117" t="s">
        <v>330</v>
      </c>
      <c r="D55" s="124"/>
      <c r="E55" s="106">
        <v>2</v>
      </c>
      <c r="F55" s="106">
        <v>3</v>
      </c>
      <c r="G55" s="106">
        <v>4</v>
      </c>
      <c r="H55" s="106">
        <v>3</v>
      </c>
      <c r="I55" s="62"/>
      <c r="J55" s="138">
        <f t="shared" si="1"/>
        <v>12</v>
      </c>
      <c r="K55" s="63"/>
      <c r="L55" s="76" t="s">
        <v>396</v>
      </c>
      <c r="M55" s="76" t="s">
        <v>396</v>
      </c>
      <c r="N55" s="76" t="s">
        <v>396</v>
      </c>
      <c r="O55" s="30"/>
      <c r="P55" s="39">
        <v>1.5</v>
      </c>
      <c r="Q55" s="39"/>
      <c r="R55" s="39">
        <v>15</v>
      </c>
      <c r="S55" s="39">
        <v>65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63" t="s">
        <v>451</v>
      </c>
      <c r="C56" s="117" t="s">
        <v>330</v>
      </c>
      <c r="D56" s="124"/>
      <c r="E56" s="62"/>
      <c r="F56" s="62"/>
      <c r="G56" s="62"/>
      <c r="H56" s="62"/>
      <c r="I56" s="106">
        <v>3</v>
      </c>
      <c r="J56" s="138">
        <f t="shared" si="1"/>
        <v>3</v>
      </c>
      <c r="K56" s="119" t="s">
        <v>381</v>
      </c>
      <c r="L56" s="76" t="s">
        <v>396</v>
      </c>
      <c r="M56" s="76" t="s">
        <v>396</v>
      </c>
      <c r="N56" s="76" t="s">
        <v>396</v>
      </c>
      <c r="O56" s="30"/>
      <c r="P56" s="39">
        <v>1.5</v>
      </c>
      <c r="Q56" s="39"/>
      <c r="R56" s="39">
        <v>24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76" t="s">
        <v>660</v>
      </c>
      <c r="C57" s="26"/>
      <c r="D57" s="124"/>
      <c r="E57" s="106">
        <v>3</v>
      </c>
      <c r="F57" s="106">
        <v>4</v>
      </c>
      <c r="G57" s="106">
        <v>4</v>
      </c>
      <c r="H57" s="106">
        <v>3</v>
      </c>
      <c r="I57" s="106">
        <v>2</v>
      </c>
      <c r="J57" s="138">
        <f t="shared" si="1"/>
        <v>16</v>
      </c>
      <c r="K57" s="26"/>
      <c r="L57" s="26"/>
      <c r="M57" s="76"/>
      <c r="N57" s="76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49"/>
      <c r="C58" s="26"/>
      <c r="D58" s="124"/>
      <c r="E58" s="62"/>
      <c r="F58" s="62"/>
      <c r="G58" s="62"/>
      <c r="H58" s="62"/>
      <c r="I58" s="62"/>
      <c r="J58" s="137"/>
      <c r="K58" s="63"/>
      <c r="L58" s="76"/>
      <c r="M58" s="76"/>
      <c r="N58" s="76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37"/>
      <c r="K59" s="48"/>
      <c r="L59" s="48"/>
      <c r="M59" s="48"/>
      <c r="N59" s="48"/>
      <c r="O59" s="44" t="s">
        <v>336</v>
      </c>
      <c r="P59" s="60">
        <f>SUM(P37:P58)</f>
        <v>35</v>
      </c>
      <c r="Q59" s="60">
        <f>SUM(Q37:Q58)</f>
        <v>99</v>
      </c>
      <c r="R59" s="60">
        <f>SUM(R37:R58)</f>
        <v>81</v>
      </c>
      <c r="S59" s="60">
        <f>SUM(S37:S58)</f>
        <v>80</v>
      </c>
      <c r="T59" s="32">
        <f>SUM(P59:S59)</f>
        <v>295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37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81.5</v>
      </c>
      <c r="Q61" s="90">
        <f>Q31+Q59</f>
        <v>274</v>
      </c>
      <c r="R61" s="90">
        <f>R31+R59</f>
        <v>225.5</v>
      </c>
      <c r="S61" s="90">
        <f>S31+S59</f>
        <v>200</v>
      </c>
      <c r="T61" s="32">
        <f>SUM(P61:S61)</f>
        <v>781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26.2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4.2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4.2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4.2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4.2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4.2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26.2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4.2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4.2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25.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4.2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4.2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6.25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4.2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4.2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4.2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432</v>
      </c>
      <c r="C78" s="43"/>
      <c r="D78" s="139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433</v>
      </c>
      <c r="C79" s="43"/>
      <c r="D79" s="140"/>
      <c r="E79" s="222">
        <v>27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</row>
    <row r="81" spans="1:20" ht="16.149999999999999" customHeight="1" x14ac:dyDescent="0.4">
      <c r="A81" s="108"/>
      <c r="P81" s="2"/>
      <c r="Q81" s="2"/>
      <c r="R81" s="2"/>
      <c r="S81" s="2"/>
      <c r="T81" s="2"/>
    </row>
    <row r="82" spans="1:20" ht="16.149999999999999" customHeight="1" x14ac:dyDescent="0.4">
      <c r="A82" s="108"/>
      <c r="P82" s="2"/>
      <c r="Q82" s="2"/>
      <c r="R82" s="2"/>
      <c r="S82" s="2"/>
      <c r="T82" s="2"/>
    </row>
    <row r="83" spans="1:20" ht="16.149999999999999" customHeight="1" x14ac:dyDescent="0.4">
      <c r="C83" s="1"/>
      <c r="D83" s="1"/>
      <c r="J83" s="1"/>
      <c r="P83" s="2"/>
      <c r="Q83" s="2"/>
      <c r="R83" s="2"/>
      <c r="S83" s="2"/>
      <c r="T83" s="2"/>
    </row>
    <row r="84" spans="1:20" ht="16.149999999999999" customHeight="1" x14ac:dyDescent="0.4">
      <c r="C84" s="1"/>
      <c r="D84" s="1"/>
      <c r="J84" s="1"/>
      <c r="P84" s="2"/>
      <c r="Q84" s="2"/>
      <c r="R84" s="2"/>
      <c r="S84" s="2"/>
      <c r="T84" s="2"/>
    </row>
    <row r="85" spans="1:20" ht="16.149999999999999" customHeight="1" x14ac:dyDescent="0.4">
      <c r="C85" s="5"/>
      <c r="D85" s="5"/>
      <c r="J85" s="5"/>
      <c r="P85" s="2"/>
      <c r="Q85" s="2"/>
      <c r="R85" s="2"/>
      <c r="S85" s="2"/>
      <c r="T85" s="2"/>
    </row>
    <row r="86" spans="1:20" ht="16.149999999999999" customHeight="1" x14ac:dyDescent="0.4">
      <c r="C86" s="5"/>
      <c r="D86" s="5"/>
      <c r="J86" s="5"/>
      <c r="P86" s="2"/>
      <c r="Q86" s="2"/>
      <c r="R86" s="2"/>
      <c r="S86" s="2"/>
      <c r="T86" s="2"/>
    </row>
    <row r="87" spans="1:20" ht="16.149999999999999" customHeight="1" x14ac:dyDescent="0.4">
      <c r="C87" s="1"/>
      <c r="D87" s="1"/>
      <c r="J87" s="1"/>
      <c r="P87" s="2"/>
      <c r="Q87" s="2"/>
      <c r="R87" s="2"/>
      <c r="S87" s="2"/>
      <c r="T87" s="2"/>
    </row>
    <row r="88" spans="1:20" ht="16.149999999999999" customHeight="1" x14ac:dyDescent="0.4">
      <c r="C88" s="4"/>
      <c r="D88" s="4"/>
      <c r="J88" s="4"/>
      <c r="P88" s="2"/>
      <c r="Q88" s="2"/>
      <c r="R88" s="2"/>
      <c r="S88" s="2"/>
      <c r="T88" s="2"/>
    </row>
    <row r="89" spans="1:20" ht="16.149999999999999" customHeight="1" x14ac:dyDescent="0.4">
      <c r="C89" s="4"/>
      <c r="D89" s="4"/>
      <c r="J89" s="4"/>
      <c r="P89" s="2"/>
      <c r="Q89" s="2"/>
      <c r="R89" s="2"/>
      <c r="S89" s="2"/>
      <c r="T89" s="2"/>
    </row>
    <row r="90" spans="1:20" ht="16.149999999999999" customHeight="1" x14ac:dyDescent="0.4">
      <c r="A90" s="1"/>
      <c r="C90" s="4"/>
      <c r="D90" s="4"/>
      <c r="J90" s="4"/>
      <c r="P90" s="2"/>
      <c r="Q90" s="2"/>
      <c r="R90" s="2"/>
      <c r="S90" s="2"/>
      <c r="T90" s="2"/>
    </row>
    <row r="91" spans="1:20" ht="16.149999999999999" customHeight="1" x14ac:dyDescent="0.4">
      <c r="A91" s="1"/>
      <c r="C91" s="4"/>
      <c r="D91" s="4"/>
      <c r="J91" s="4"/>
      <c r="P91" s="2"/>
      <c r="Q91" s="2"/>
      <c r="R91" s="2"/>
      <c r="S91" s="2"/>
      <c r="T91" s="2"/>
    </row>
    <row r="92" spans="1:20" ht="16.149999999999999" customHeight="1" x14ac:dyDescent="0.4">
      <c r="A92" s="5"/>
      <c r="C92" s="4"/>
      <c r="D92" s="4"/>
      <c r="J92" s="4"/>
      <c r="P92" s="2"/>
      <c r="Q92" s="2"/>
      <c r="R92" s="2"/>
      <c r="S92" s="2"/>
      <c r="T92" s="2"/>
    </row>
    <row r="93" spans="1:20" ht="16.149999999999999" customHeight="1" x14ac:dyDescent="0.4">
      <c r="A93" s="5"/>
      <c r="P93" s="2"/>
      <c r="Q93" s="2"/>
      <c r="R93" s="2"/>
      <c r="S93" s="2"/>
      <c r="T93" s="2"/>
    </row>
    <row r="94" spans="1:20" ht="16.149999999999999" customHeight="1" x14ac:dyDescent="0.4">
      <c r="A94" s="1"/>
      <c r="P94" s="2"/>
      <c r="Q94" s="2"/>
      <c r="R94" s="2"/>
      <c r="S94" s="2"/>
      <c r="T94" s="2"/>
    </row>
    <row r="95" spans="1:20" ht="16.149999999999999" customHeight="1" x14ac:dyDescent="0.4">
      <c r="A95" s="4"/>
      <c r="P95" s="2"/>
      <c r="Q95" s="2"/>
      <c r="R95" s="2"/>
      <c r="S95" s="2"/>
      <c r="T95" s="2"/>
    </row>
    <row r="96" spans="1:20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pans="1:28" ht="16.149999999999999" customHeight="1" x14ac:dyDescent="0.4">
      <c r="P113" s="2"/>
      <c r="Q113" s="2"/>
      <c r="R113" s="2"/>
      <c r="S113" s="2"/>
      <c r="T113" s="2"/>
    </row>
    <row r="114" spans="1:28" ht="16.149999999999999" customHeight="1" x14ac:dyDescent="0.4">
      <c r="P114" s="2"/>
      <c r="Q114" s="2"/>
      <c r="R114" s="2"/>
      <c r="S114" s="2"/>
      <c r="T114" s="2"/>
    </row>
    <row r="115" spans="1:28" ht="16.149999999999999" customHeight="1" x14ac:dyDescent="0.4">
      <c r="P115" s="2"/>
      <c r="Q115" s="2"/>
      <c r="R115" s="2"/>
      <c r="S115" s="2"/>
      <c r="T115" s="2"/>
      <c r="U115" s="1"/>
      <c r="V115" s="1"/>
      <c r="W115" s="1"/>
      <c r="X115" s="1"/>
      <c r="Y115" s="1"/>
      <c r="Z115" s="1"/>
      <c r="AA115" s="1"/>
      <c r="AB115" s="1"/>
    </row>
    <row r="116" spans="1:28" ht="16.149999999999999" customHeight="1" x14ac:dyDescent="0.4">
      <c r="P116" s="2"/>
      <c r="Q116" s="2"/>
      <c r="R116" s="2"/>
      <c r="S116" s="2"/>
      <c r="T116" s="2"/>
      <c r="U116" s="1"/>
      <c r="V116" s="1"/>
      <c r="W116" s="1"/>
      <c r="X116" s="1"/>
      <c r="Y116" s="1"/>
      <c r="Z116" s="1"/>
      <c r="AA116" s="1"/>
      <c r="AB116" s="1"/>
    </row>
    <row r="117" spans="1:28" ht="16.149999999999999" customHeight="1" x14ac:dyDescent="0.4">
      <c r="P117" s="2"/>
      <c r="Q117" s="2"/>
      <c r="R117" s="2"/>
      <c r="S117" s="2"/>
      <c r="T117" s="2"/>
      <c r="U117" s="5"/>
      <c r="V117" s="5"/>
      <c r="W117" s="5"/>
      <c r="X117" s="5"/>
      <c r="Y117" s="5"/>
      <c r="Z117" s="5"/>
      <c r="AA117" s="5"/>
      <c r="AB117" s="5"/>
    </row>
    <row r="118" spans="1:28" ht="16.149999999999999" customHeight="1" x14ac:dyDescent="0.4">
      <c r="P118" s="2"/>
      <c r="Q118" s="2"/>
      <c r="R118" s="2"/>
      <c r="S118" s="2"/>
      <c r="T118" s="2"/>
      <c r="U118" s="5"/>
      <c r="V118" s="5"/>
      <c r="W118" s="5"/>
      <c r="X118" s="5"/>
      <c r="Y118" s="5"/>
      <c r="Z118" s="5"/>
      <c r="AA118" s="5"/>
      <c r="AB118" s="5"/>
    </row>
    <row r="119" spans="1:28" ht="16.149999999999999" customHeight="1" x14ac:dyDescent="0.4">
      <c r="P119" s="2"/>
      <c r="Q119" s="2"/>
      <c r="R119" s="2"/>
      <c r="S119" s="2"/>
      <c r="T119" s="2"/>
      <c r="U119" s="1"/>
      <c r="V119" s="1"/>
      <c r="W119" s="1"/>
      <c r="X119" s="1"/>
      <c r="Y119" s="1"/>
      <c r="Z119" s="1"/>
      <c r="AA119" s="1"/>
      <c r="AB119" s="1"/>
    </row>
    <row r="120" spans="1:28" ht="16.149999999999999" customHeight="1" x14ac:dyDescent="0.4">
      <c r="P120" s="2"/>
      <c r="Q120" s="2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</row>
    <row r="121" spans="1:28" s="1" customFormat="1" ht="16.149999999999999" customHeight="1" x14ac:dyDescent="0.4">
      <c r="A121" s="2"/>
      <c r="C121" s="2"/>
      <c r="D121" s="2"/>
      <c r="J121" s="2"/>
      <c r="U121" s="4"/>
      <c r="V121" s="4"/>
      <c r="W121" s="4"/>
      <c r="X121" s="4"/>
      <c r="Y121" s="4"/>
      <c r="Z121" s="4"/>
      <c r="AA121" s="4"/>
      <c r="AB121" s="4"/>
    </row>
    <row r="122" spans="1:28" s="1" customFormat="1" ht="16.149999999999999" customHeight="1" x14ac:dyDescent="0.4">
      <c r="A122" s="2"/>
      <c r="C122" s="2"/>
      <c r="D122" s="2"/>
      <c r="J122" s="2"/>
      <c r="U122" s="4"/>
      <c r="V122" s="4"/>
      <c r="W122" s="4"/>
      <c r="X122" s="4"/>
      <c r="Y122" s="4"/>
      <c r="Z122" s="4"/>
      <c r="AA122" s="4"/>
      <c r="AB122" s="4"/>
    </row>
    <row r="123" spans="1:28" s="5" customFormat="1" ht="16.149999999999999" customHeight="1" x14ac:dyDescent="0.4">
      <c r="A123" s="2"/>
      <c r="C123" s="2"/>
      <c r="D123" s="2"/>
      <c r="J123" s="2"/>
      <c r="U123" s="4"/>
      <c r="V123" s="4"/>
      <c r="W123" s="4"/>
      <c r="X123" s="4"/>
      <c r="Y123" s="4"/>
      <c r="Z123" s="4"/>
      <c r="AA123" s="4"/>
      <c r="AB123" s="4"/>
    </row>
    <row r="124" spans="1:28" s="5" customFormat="1" ht="16.149999999999999" customHeight="1" x14ac:dyDescent="0.4">
      <c r="A124" s="2"/>
      <c r="C124" s="2"/>
      <c r="D124" s="2"/>
      <c r="J124" s="2"/>
      <c r="U124" s="2"/>
      <c r="V124" s="2"/>
      <c r="W124" s="2"/>
      <c r="X124" s="2"/>
      <c r="Y124" s="2"/>
      <c r="Z124" s="2"/>
      <c r="AA124" s="2"/>
      <c r="AB124" s="2"/>
    </row>
    <row r="125" spans="1:28" s="1" customFormat="1" ht="16.149999999999999" customHeight="1" x14ac:dyDescent="0.4">
      <c r="A125" s="2"/>
      <c r="C125" s="2"/>
      <c r="D125" s="2"/>
      <c r="J125" s="2"/>
      <c r="U125" s="2"/>
      <c r="V125" s="2"/>
      <c r="W125" s="2"/>
      <c r="X125" s="2"/>
      <c r="Y125" s="2"/>
      <c r="Z125" s="2"/>
      <c r="AA125" s="2"/>
      <c r="AB125" s="2"/>
    </row>
    <row r="126" spans="1:28" s="4" customFormat="1" ht="16.149999999999999" customHeight="1" x14ac:dyDescent="0.4">
      <c r="A126" s="2"/>
      <c r="C126" s="2"/>
      <c r="D126" s="2"/>
      <c r="J126" s="2"/>
      <c r="U126" s="2"/>
      <c r="V126" s="2"/>
      <c r="W126" s="2"/>
      <c r="X126" s="2"/>
      <c r="Y126" s="2"/>
      <c r="Z126" s="2"/>
      <c r="AA126" s="2"/>
      <c r="AB126" s="2"/>
    </row>
    <row r="127" spans="1:28" s="4" customFormat="1" ht="16.149999999999999" customHeight="1" x14ac:dyDescent="0.4">
      <c r="A127" s="2"/>
      <c r="C127" s="2"/>
      <c r="D127" s="2"/>
      <c r="J127" s="2"/>
      <c r="U127" s="2"/>
      <c r="V127" s="2"/>
      <c r="W127" s="2"/>
      <c r="X127" s="2"/>
      <c r="Y127" s="2"/>
      <c r="Z127" s="2"/>
      <c r="AA127" s="2"/>
      <c r="AB127" s="2"/>
    </row>
    <row r="128" spans="1:28" s="4" customFormat="1" ht="16.149999999999999" customHeight="1" x14ac:dyDescent="0.4">
      <c r="A128" s="2"/>
      <c r="C128" s="2"/>
      <c r="D128" s="2"/>
      <c r="J128" s="2"/>
      <c r="U128" s="2"/>
      <c r="V128" s="2"/>
      <c r="W128" s="2"/>
      <c r="X128" s="2"/>
      <c r="Y128" s="2"/>
      <c r="Z128" s="2"/>
      <c r="AA128" s="2"/>
      <c r="AB128" s="2"/>
    </row>
    <row r="129" spans="1:28" s="4" customFormat="1" ht="16.149999999999999" customHeight="1" x14ac:dyDescent="0.4">
      <c r="A129" s="2"/>
      <c r="C129" s="2"/>
      <c r="D129" s="2"/>
      <c r="J129" s="2"/>
      <c r="U129" s="2"/>
      <c r="V129" s="2"/>
      <c r="W129" s="2"/>
      <c r="X129" s="2"/>
      <c r="Y129" s="2"/>
      <c r="Z129" s="2"/>
      <c r="AA129" s="2"/>
      <c r="AB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</row>
    <row r="134" spans="1:28" ht="16.149999999999999" customHeight="1" x14ac:dyDescent="0.4">
      <c r="P134" s="2"/>
      <c r="Q134" s="2"/>
      <c r="R134" s="2"/>
      <c r="S134" s="2"/>
      <c r="T134" s="2"/>
    </row>
    <row r="135" spans="1:28" ht="16.149999999999999" customHeight="1" x14ac:dyDescent="0.4">
      <c r="P135" s="2"/>
      <c r="Q135" s="2"/>
      <c r="R135" s="2"/>
      <c r="S135" s="2"/>
      <c r="T135" s="2"/>
    </row>
    <row r="136" spans="1:28" ht="16.149999999999999" customHeight="1" x14ac:dyDescent="0.4">
      <c r="P136" s="2"/>
      <c r="Q136" s="2"/>
      <c r="R136" s="2"/>
      <c r="S136" s="2"/>
      <c r="T136" s="2"/>
    </row>
    <row r="137" spans="1:28" ht="16.149999999999999" customHeight="1" x14ac:dyDescent="0.4">
      <c r="C137" s="1"/>
      <c r="D137" s="1"/>
      <c r="J137" s="1"/>
      <c r="P137" s="2"/>
      <c r="Q137" s="2"/>
      <c r="R137" s="2"/>
      <c r="S137" s="2"/>
      <c r="T137" s="2"/>
    </row>
    <row r="138" spans="1:28" ht="16.149999999999999" customHeight="1" x14ac:dyDescent="0.4">
      <c r="C138" s="1"/>
      <c r="D138" s="1"/>
      <c r="J138" s="1"/>
      <c r="P138" s="2"/>
      <c r="Q138" s="2"/>
      <c r="R138" s="2"/>
      <c r="S138" s="2"/>
      <c r="T138" s="2"/>
    </row>
    <row r="139" spans="1:28" ht="16.149999999999999" customHeight="1" x14ac:dyDescent="0.4">
      <c r="C139" s="5"/>
      <c r="D139" s="5"/>
      <c r="J139" s="5"/>
      <c r="P139" s="2"/>
      <c r="Q139" s="2"/>
      <c r="R139" s="2"/>
      <c r="S139" s="2"/>
      <c r="T139" s="2"/>
    </row>
    <row r="140" spans="1:28" ht="16.149999999999999" customHeight="1" x14ac:dyDescent="0.4">
      <c r="C140" s="5"/>
      <c r="D140" s="5"/>
      <c r="J140" s="5"/>
      <c r="P140" s="2"/>
      <c r="Q140" s="2"/>
      <c r="R140" s="2"/>
      <c r="S140" s="2"/>
      <c r="T140" s="2"/>
    </row>
    <row r="141" spans="1:28" ht="16.149999999999999" customHeight="1" x14ac:dyDescent="0.4">
      <c r="C141" s="1"/>
      <c r="D141" s="1"/>
      <c r="J141" s="1"/>
      <c r="P141" s="2"/>
      <c r="Q141" s="2"/>
      <c r="R141" s="2"/>
      <c r="S141" s="2"/>
      <c r="T141" s="2"/>
    </row>
    <row r="142" spans="1:28" ht="16.149999999999999" customHeight="1" x14ac:dyDescent="0.4">
      <c r="C142" s="4"/>
      <c r="D142" s="4"/>
      <c r="J142" s="4"/>
      <c r="P142" s="2"/>
      <c r="Q142" s="2"/>
      <c r="R142" s="2"/>
      <c r="S142" s="2"/>
      <c r="T142" s="2"/>
    </row>
    <row r="143" spans="1:28" ht="16.149999999999999" customHeight="1" x14ac:dyDescent="0.4">
      <c r="C143" s="4"/>
      <c r="D143" s="4"/>
      <c r="J143" s="4"/>
      <c r="P143" s="2"/>
      <c r="Q143" s="2"/>
      <c r="R143" s="2"/>
      <c r="S143" s="2"/>
      <c r="T143" s="2"/>
    </row>
    <row r="144" spans="1:28" ht="16.149999999999999" customHeight="1" x14ac:dyDescent="0.4">
      <c r="A144" s="1"/>
      <c r="C144" s="4"/>
      <c r="D144" s="4"/>
      <c r="J144" s="4"/>
      <c r="P144" s="2"/>
      <c r="Q144" s="2"/>
      <c r="R144" s="2"/>
      <c r="S144" s="2"/>
      <c r="T144" s="2"/>
    </row>
    <row r="145" spans="1:20" ht="16.149999999999999" customHeight="1" x14ac:dyDescent="0.4">
      <c r="A145" s="1"/>
      <c r="C145" s="4"/>
      <c r="D145" s="4"/>
      <c r="J145" s="4"/>
      <c r="P145" s="2"/>
      <c r="Q145" s="2"/>
      <c r="R145" s="2"/>
      <c r="S145" s="2"/>
      <c r="T145" s="2"/>
    </row>
    <row r="146" spans="1:20" ht="16.149999999999999" customHeight="1" x14ac:dyDescent="0.4">
      <c r="A146" s="5"/>
      <c r="P146" s="2"/>
      <c r="Q146" s="2"/>
      <c r="R146" s="2"/>
      <c r="S146" s="2"/>
      <c r="T146" s="2"/>
    </row>
    <row r="147" spans="1:20" ht="16.149999999999999" customHeight="1" x14ac:dyDescent="0.4">
      <c r="A147" s="5"/>
      <c r="P147" s="2"/>
      <c r="Q147" s="2"/>
      <c r="R147" s="2"/>
      <c r="S147" s="2"/>
      <c r="T147" s="2"/>
    </row>
    <row r="148" spans="1:20" ht="16.149999999999999" customHeight="1" x14ac:dyDescent="0.4">
      <c r="A148" s="1"/>
      <c r="P148" s="2"/>
      <c r="Q148" s="2"/>
      <c r="R148" s="2"/>
      <c r="S148" s="2"/>
      <c r="T148" s="2"/>
    </row>
    <row r="149" spans="1:20" ht="16.149999999999999" customHeight="1" x14ac:dyDescent="0.4">
      <c r="A149" s="4"/>
      <c r="P149" s="2"/>
      <c r="Q149" s="2"/>
      <c r="R149" s="2"/>
      <c r="S149" s="2"/>
      <c r="T149" s="2"/>
    </row>
    <row r="150" spans="1:20" ht="16.149999999999999" customHeight="1" x14ac:dyDescent="0.4">
      <c r="A150" s="4"/>
      <c r="P150" s="2"/>
      <c r="Q150" s="2"/>
      <c r="R150" s="2"/>
      <c r="S150" s="2"/>
      <c r="T150" s="2"/>
    </row>
    <row r="151" spans="1:20" ht="16.149999999999999" customHeight="1" x14ac:dyDescent="0.4">
      <c r="A151" s="4"/>
      <c r="P151" s="2"/>
      <c r="Q151" s="2"/>
      <c r="R151" s="2"/>
      <c r="S151" s="2"/>
      <c r="T151" s="2"/>
    </row>
    <row r="152" spans="1:20" ht="16.149999999999999" customHeight="1" x14ac:dyDescent="0.4">
      <c r="A152" s="4"/>
      <c r="P152" s="2"/>
      <c r="Q152" s="2"/>
      <c r="R152" s="2"/>
      <c r="S152" s="2"/>
      <c r="T152" s="2"/>
    </row>
    <row r="153" spans="1:20" ht="16.149999999999999" customHeight="1" x14ac:dyDescent="0.4">
      <c r="P153" s="2"/>
      <c r="Q153" s="2"/>
      <c r="R153" s="2"/>
      <c r="S153" s="2"/>
      <c r="T153" s="2"/>
    </row>
    <row r="154" spans="1:20" ht="16.149999999999999" customHeight="1" x14ac:dyDescent="0.4">
      <c r="P154" s="2"/>
      <c r="Q154" s="2"/>
      <c r="R154" s="2"/>
      <c r="S154" s="2"/>
      <c r="T154" s="2"/>
    </row>
    <row r="155" spans="1:20" ht="16.149999999999999" customHeight="1" x14ac:dyDescent="0.4">
      <c r="P155" s="2"/>
      <c r="Q155" s="2"/>
      <c r="R155" s="2"/>
      <c r="S155" s="2"/>
      <c r="T155" s="2"/>
    </row>
    <row r="156" spans="1:20" ht="16.149999999999999" customHeight="1" x14ac:dyDescent="0.4">
      <c r="P156" s="2"/>
      <c r="Q156" s="2"/>
      <c r="R156" s="2"/>
      <c r="S156" s="2"/>
      <c r="T156" s="2"/>
    </row>
    <row r="157" spans="1:20" ht="16.149999999999999" customHeight="1" x14ac:dyDescent="0.4">
      <c r="P157" s="2"/>
      <c r="Q157" s="2"/>
      <c r="R157" s="2"/>
      <c r="S157" s="2"/>
      <c r="T157" s="2"/>
    </row>
    <row r="158" spans="1:20" ht="16.149999999999999" customHeight="1" x14ac:dyDescent="0.4">
      <c r="P158" s="2"/>
      <c r="Q158" s="2"/>
      <c r="R158" s="2"/>
      <c r="S158" s="2"/>
      <c r="T158" s="2"/>
    </row>
    <row r="159" spans="1:20" ht="16.149999999999999" customHeight="1" x14ac:dyDescent="0.4">
      <c r="P159" s="2"/>
      <c r="Q159" s="2"/>
      <c r="R159" s="2"/>
      <c r="S159" s="2"/>
      <c r="T159" s="2"/>
    </row>
    <row r="160" spans="1:20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pans="1:28" ht="16.149999999999999" customHeight="1" x14ac:dyDescent="0.4">
      <c r="P177" s="2"/>
      <c r="Q177" s="2"/>
      <c r="R177" s="2"/>
      <c r="S177" s="2"/>
      <c r="T177" s="2"/>
      <c r="U177" s="10"/>
      <c r="V177" s="10"/>
      <c r="W177" s="10"/>
      <c r="X177" s="10"/>
      <c r="Y177" s="10"/>
      <c r="Z177" s="10"/>
      <c r="AA177" s="10"/>
      <c r="AB177" s="10"/>
    </row>
    <row r="178" spans="1:28" ht="16.149999999999999" customHeight="1" x14ac:dyDescent="0.4">
      <c r="P178" s="2"/>
      <c r="Q178" s="2"/>
      <c r="R178" s="2"/>
      <c r="S178" s="2"/>
      <c r="T178" s="2"/>
      <c r="U178" s="10"/>
      <c r="V178" s="10"/>
      <c r="W178" s="10"/>
      <c r="X178" s="10"/>
      <c r="Y178" s="10"/>
      <c r="Z178" s="10"/>
      <c r="AA178" s="10"/>
      <c r="AB178" s="10"/>
    </row>
    <row r="179" spans="1:28" ht="16.149999999999999" customHeight="1" x14ac:dyDescent="0.4">
      <c r="P179" s="2"/>
      <c r="Q179" s="2"/>
      <c r="R179" s="2"/>
      <c r="S179" s="2"/>
      <c r="T179" s="2"/>
      <c r="U179" s="10"/>
      <c r="V179" s="10"/>
      <c r="W179" s="10"/>
      <c r="X179" s="10"/>
      <c r="Y179" s="10"/>
      <c r="Z179" s="10"/>
      <c r="AA179" s="10"/>
      <c r="AB179" s="10"/>
    </row>
    <row r="180" spans="1:28" ht="16.149999999999999" customHeight="1" x14ac:dyDescent="0.4">
      <c r="P180" s="2"/>
      <c r="Q180" s="2"/>
      <c r="R180" s="2"/>
      <c r="S180" s="2"/>
      <c r="T180" s="2"/>
      <c r="U180" s="10"/>
      <c r="V180" s="10"/>
      <c r="W180" s="10"/>
      <c r="X180" s="10"/>
      <c r="Y180" s="10"/>
      <c r="Z180" s="10"/>
      <c r="AA180" s="10"/>
      <c r="AB180" s="10"/>
    </row>
    <row r="181" spans="1:28" ht="16.149999999999999" customHeight="1" x14ac:dyDescent="0.4">
      <c r="P181" s="2"/>
      <c r="Q181" s="2"/>
      <c r="R181" s="2"/>
      <c r="S181" s="2"/>
      <c r="T181" s="2"/>
      <c r="U181" s="10"/>
      <c r="V181" s="10"/>
      <c r="W181" s="10"/>
      <c r="X181" s="10"/>
      <c r="Y181" s="10"/>
      <c r="Z181" s="10"/>
      <c r="AA181" s="10"/>
      <c r="AB181" s="10"/>
    </row>
    <row r="182" spans="1:28" ht="16.149999999999999" customHeight="1" x14ac:dyDescent="0.4">
      <c r="P182" s="2"/>
      <c r="Q182" s="2"/>
      <c r="R182" s="2"/>
      <c r="S182" s="2"/>
      <c r="T182" s="2"/>
    </row>
    <row r="183" spans="1:28" s="10" customFormat="1" ht="16.149999999999999" customHeight="1" x14ac:dyDescent="0.4">
      <c r="A183" s="2"/>
      <c r="C183" s="2"/>
      <c r="D183" s="2"/>
      <c r="J183" s="2"/>
      <c r="U183" s="2"/>
      <c r="V183" s="2"/>
      <c r="W183" s="2"/>
      <c r="X183" s="2"/>
      <c r="Y183" s="2"/>
      <c r="Z183" s="2"/>
      <c r="AA183" s="2"/>
      <c r="AB183" s="2"/>
    </row>
    <row r="184" spans="1:28" s="10" customFormat="1" ht="16.149999999999999" customHeight="1" x14ac:dyDescent="0.4">
      <c r="A184" s="2"/>
      <c r="C184" s="2"/>
      <c r="D184" s="2"/>
      <c r="J184" s="2"/>
      <c r="U184" s="2"/>
      <c r="V184" s="2"/>
      <c r="W184" s="2"/>
      <c r="X184" s="2"/>
      <c r="Y184" s="2"/>
      <c r="Z184" s="2"/>
      <c r="AA184" s="2"/>
      <c r="AB184" s="2"/>
    </row>
    <row r="185" spans="1:28" s="10" customFormat="1" ht="16.149999999999999" customHeight="1" x14ac:dyDescent="0.4">
      <c r="A185" s="2"/>
      <c r="C185" s="2"/>
      <c r="D185" s="2"/>
      <c r="J185" s="2"/>
      <c r="U185" s="2"/>
      <c r="V185" s="2"/>
      <c r="W185" s="2"/>
      <c r="X185" s="2"/>
      <c r="Y185" s="2"/>
      <c r="Z185" s="2"/>
      <c r="AA185" s="2"/>
      <c r="AB185" s="2"/>
    </row>
    <row r="186" spans="1:28" s="10" customFormat="1" ht="16.149999999999999" customHeight="1" x14ac:dyDescent="0.4">
      <c r="A186" s="2"/>
      <c r="C186" s="2"/>
      <c r="D186" s="2"/>
      <c r="J186" s="2"/>
      <c r="U186" s="2"/>
      <c r="V186" s="2"/>
      <c r="W186" s="2"/>
      <c r="X186" s="2"/>
      <c r="Y186" s="2"/>
      <c r="Z186" s="2"/>
      <c r="AA186" s="2"/>
      <c r="AB186" s="2"/>
    </row>
    <row r="187" spans="1:28" s="10" customFormat="1" ht="16.149999999999999" customHeight="1" x14ac:dyDescent="0.4">
      <c r="A187" s="2"/>
      <c r="C187" s="2"/>
      <c r="D187" s="2"/>
      <c r="J187" s="2"/>
      <c r="U187" s="2"/>
      <c r="V187" s="2"/>
      <c r="W187" s="2"/>
      <c r="X187" s="2"/>
      <c r="Y187" s="2"/>
      <c r="Z187" s="2"/>
      <c r="AA187" s="2"/>
      <c r="AB187" s="2"/>
    </row>
    <row r="188" spans="1:28" ht="16.149999999999999" customHeight="1" x14ac:dyDescent="0.4">
      <c r="P188" s="2"/>
      <c r="Q188" s="2"/>
      <c r="R188" s="2"/>
      <c r="S188" s="2"/>
      <c r="T188" s="2"/>
    </row>
    <row r="189" spans="1:28" ht="16.149999999999999" customHeight="1" x14ac:dyDescent="0.4">
      <c r="P189" s="2"/>
      <c r="Q189" s="2"/>
      <c r="R189" s="2"/>
      <c r="S189" s="2"/>
      <c r="T189" s="2"/>
    </row>
    <row r="190" spans="1:28" ht="16.149999999999999" customHeight="1" x14ac:dyDescent="0.4">
      <c r="P190" s="2"/>
      <c r="Q190" s="2"/>
      <c r="R190" s="2"/>
      <c r="S190" s="2"/>
      <c r="T190" s="2"/>
    </row>
    <row r="191" spans="1:28" ht="16.149999999999999" customHeight="1" x14ac:dyDescent="0.4">
      <c r="P191" s="2"/>
      <c r="Q191" s="2"/>
      <c r="R191" s="2"/>
      <c r="S191" s="2"/>
      <c r="T191" s="2"/>
    </row>
    <row r="192" spans="1:28" ht="16.149999999999999" customHeight="1" x14ac:dyDescent="0.4">
      <c r="P192" s="2"/>
      <c r="Q192" s="2"/>
      <c r="R192" s="2"/>
      <c r="S192" s="2"/>
      <c r="T192" s="2"/>
    </row>
    <row r="193" spans="1:20" ht="16.149999999999999" customHeight="1" x14ac:dyDescent="0.4">
      <c r="P193" s="2"/>
      <c r="Q193" s="2"/>
      <c r="R193" s="2"/>
      <c r="S193" s="2"/>
      <c r="T193" s="2"/>
    </row>
    <row r="194" spans="1:20" ht="16.149999999999999" customHeight="1" x14ac:dyDescent="0.4">
      <c r="P194" s="2"/>
      <c r="Q194" s="2"/>
      <c r="R194" s="2"/>
      <c r="S194" s="2"/>
      <c r="T194" s="2"/>
    </row>
    <row r="195" spans="1:20" ht="16.149999999999999" customHeight="1" x14ac:dyDescent="0.4">
      <c r="P195" s="2"/>
      <c r="Q195" s="2"/>
      <c r="R195" s="2"/>
      <c r="S195" s="2"/>
      <c r="T195" s="2"/>
    </row>
    <row r="196" spans="1:20" ht="16.149999999999999" customHeight="1" x14ac:dyDescent="0.4">
      <c r="P196" s="2"/>
      <c r="Q196" s="2"/>
      <c r="R196" s="2"/>
      <c r="S196" s="2"/>
      <c r="T196" s="2"/>
    </row>
    <row r="197" spans="1:20" ht="16.149999999999999" customHeight="1" x14ac:dyDescent="0.4">
      <c r="P197" s="2"/>
      <c r="Q197" s="2"/>
      <c r="R197" s="2"/>
      <c r="S197" s="2"/>
      <c r="T197" s="2"/>
    </row>
    <row r="198" spans="1:20" ht="16.149999999999999" customHeight="1" x14ac:dyDescent="0.4">
      <c r="P198" s="2"/>
      <c r="Q198" s="2"/>
      <c r="R198" s="2"/>
      <c r="S198" s="2"/>
      <c r="T198" s="2"/>
    </row>
    <row r="199" spans="1:20" ht="16.149999999999999" customHeight="1" x14ac:dyDescent="0.4">
      <c r="C199" s="10"/>
      <c r="D199" s="10"/>
      <c r="J199" s="10"/>
      <c r="P199" s="2"/>
      <c r="Q199" s="2"/>
      <c r="R199" s="2"/>
      <c r="S199" s="2"/>
      <c r="T199" s="2"/>
    </row>
    <row r="200" spans="1:20" ht="16.149999999999999" customHeight="1" x14ac:dyDescent="0.4">
      <c r="C200" s="10"/>
      <c r="D200" s="10"/>
      <c r="J200" s="10"/>
      <c r="P200" s="2"/>
      <c r="Q200" s="2"/>
      <c r="R200" s="2"/>
      <c r="S200" s="2"/>
      <c r="T200" s="2"/>
    </row>
    <row r="201" spans="1:20" ht="16.149999999999999" customHeight="1" x14ac:dyDescent="0.4">
      <c r="C201" s="10"/>
      <c r="D201" s="10"/>
      <c r="J201" s="10"/>
      <c r="P201" s="2"/>
      <c r="Q201" s="2"/>
      <c r="R201" s="2"/>
      <c r="S201" s="2"/>
      <c r="T201" s="2"/>
    </row>
    <row r="202" spans="1:20" ht="16.149999999999999" customHeight="1" x14ac:dyDescent="0.4">
      <c r="C202" s="10"/>
      <c r="D202" s="10"/>
      <c r="J202" s="10"/>
      <c r="P202" s="2"/>
      <c r="Q202" s="2"/>
      <c r="R202" s="2"/>
      <c r="S202" s="2"/>
      <c r="T202" s="2"/>
    </row>
    <row r="203" spans="1:20" ht="16.149999999999999" customHeight="1" x14ac:dyDescent="0.4">
      <c r="C203" s="10"/>
      <c r="D203" s="10"/>
      <c r="J203" s="10"/>
      <c r="P203" s="2"/>
      <c r="Q203" s="2"/>
      <c r="R203" s="2"/>
      <c r="S203" s="2"/>
      <c r="T203" s="2"/>
    </row>
    <row r="204" spans="1:20" ht="16.149999999999999" customHeight="1" x14ac:dyDescent="0.4">
      <c r="P204" s="2"/>
      <c r="Q204" s="2"/>
      <c r="R204" s="2"/>
      <c r="S204" s="2"/>
      <c r="T204" s="2"/>
    </row>
    <row r="205" spans="1:20" ht="16.149999999999999" customHeight="1" x14ac:dyDescent="0.4">
      <c r="P205" s="2"/>
      <c r="Q205" s="2"/>
      <c r="R205" s="2"/>
      <c r="S205" s="2"/>
      <c r="T205" s="2"/>
    </row>
    <row r="206" spans="1:20" ht="16.149999999999999" customHeight="1" x14ac:dyDescent="0.4">
      <c r="A206" s="10"/>
      <c r="P206" s="2"/>
      <c r="Q206" s="2"/>
      <c r="R206" s="2"/>
      <c r="S206" s="2"/>
      <c r="T206" s="2"/>
    </row>
    <row r="207" spans="1:20" ht="16.149999999999999" customHeight="1" x14ac:dyDescent="0.4">
      <c r="A207" s="10"/>
      <c r="P207" s="2"/>
      <c r="Q207" s="2"/>
      <c r="R207" s="2"/>
      <c r="S207" s="2"/>
      <c r="T207" s="2"/>
    </row>
    <row r="208" spans="1:20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</sheetData>
  <mergeCells count="28">
    <mergeCell ref="O1:T1"/>
    <mergeCell ref="O3:T3"/>
    <mergeCell ref="A6:A9"/>
    <mergeCell ref="B6:B8"/>
    <mergeCell ref="C6:C8"/>
    <mergeCell ref="D6:D8"/>
    <mergeCell ref="E6:E8"/>
    <mergeCell ref="F6:F8"/>
    <mergeCell ref="G6:G8"/>
    <mergeCell ref="H6:H8"/>
    <mergeCell ref="P6:R6"/>
    <mergeCell ref="S6:S7"/>
    <mergeCell ref="A10:A69"/>
    <mergeCell ref="F33:N33"/>
    <mergeCell ref="O33:T33"/>
    <mergeCell ref="E34:F34"/>
    <mergeCell ref="O34:T34"/>
    <mergeCell ref="F78:N78"/>
    <mergeCell ref="O78:T78"/>
    <mergeCell ref="E79:N79"/>
    <mergeCell ref="O79:T79"/>
    <mergeCell ref="U7:AB7"/>
    <mergeCell ref="U8:X8"/>
    <mergeCell ref="Y8:AB8"/>
    <mergeCell ref="I6:I8"/>
    <mergeCell ref="J6:J8"/>
    <mergeCell ref="K6:K8"/>
    <mergeCell ref="O6:O8"/>
  </mergeCells>
  <conditionalFormatting sqref="B1:B28">
    <cfRule type="expression" dxfId="138" priority="1">
      <formula>LEN($B:$B)&gt;60</formula>
    </cfRule>
  </conditionalFormatting>
  <conditionalFormatting sqref="B62:C77">
    <cfRule type="expression" dxfId="137" priority="2">
      <formula>LEN($B:$B)&gt;60</formula>
    </cfRule>
  </conditionalFormatting>
  <conditionalFormatting sqref="E24:H30">
    <cfRule type="containsText" dxfId="136" priority="19" operator="containsText" text="oui">
      <formula>NOT(ISERROR(SEARCH("oui",E24)))</formula>
    </cfRule>
  </conditionalFormatting>
  <conditionalFormatting sqref="E37:H49 E51:H60">
    <cfRule type="containsText" dxfId="135" priority="16" operator="containsText" text="oui">
      <formula>NOT(ISERROR(SEARCH("oui",E37)))</formula>
    </cfRule>
  </conditionalFormatting>
  <conditionalFormatting sqref="E9:I32 E36:I61 E1:I6 K1:N6 K9:N23 L24:N30 K24:K32 P25:P26 B30:B61 L31:O32 E33:F33 E34 E35:F35 K36:N56 M57:N57 K58:N58 K59:O77 E78:F78 B78:B1048576 E79 E80:I1048576 K80:N1048576">
    <cfRule type="expression" dxfId="134" priority="21">
      <formula>LEN($B:$B)&gt;60</formula>
    </cfRule>
  </conditionalFormatting>
  <conditionalFormatting sqref="E10:I23">
    <cfRule type="containsText" dxfId="133" priority="17" operator="containsText" text="oui">
      <formula>NOT(ISERROR(SEARCH("oui",E10)))</formula>
    </cfRule>
  </conditionalFormatting>
  <conditionalFormatting sqref="E50:I50">
    <cfRule type="containsText" dxfId="132" priority="14" operator="containsText" text="oui">
      <formula>NOT(ISERROR(SEARCH("oui",E50)))</formula>
    </cfRule>
  </conditionalFormatting>
  <conditionalFormatting sqref="E62:J77">
    <cfRule type="expression" dxfId="131" priority="8">
      <formula>LEN($B:$B)&gt;60</formula>
    </cfRule>
  </conditionalFormatting>
  <conditionalFormatting sqref="F47">
    <cfRule type="containsText" dxfId="130" priority="15" operator="containsText" text="oui">
      <formula>NOT(ISERROR(SEARCH("oui",F47)))</formula>
    </cfRule>
  </conditionalFormatting>
  <conditionalFormatting sqref="I26 I28">
    <cfRule type="containsText" dxfId="129" priority="20" operator="containsText" text="oui">
      <formula>NOT(ISERROR(SEARCH("oui",I26)))</formula>
    </cfRule>
  </conditionalFormatting>
  <conditionalFormatting sqref="I50:I51">
    <cfRule type="containsText" dxfId="128" priority="13" operator="containsText" text="oui">
      <formula>NOT(ISERROR(SEARCH("oui",I50)))</formula>
    </cfRule>
  </conditionalFormatting>
  <conditionalFormatting sqref="I54 I56:I57">
    <cfRule type="containsText" dxfId="127" priority="18" operator="containsText" text="oui">
      <formula>NOT(ISERROR(SEARCH("oui",I54)))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33:E36 F33 C78:C79 K38:K51 P25:P26 K10:K23 E78:F78 G36:N36 E1:N6 E9:N9 E79:E1048576 B30:B61 B78:B1048576 O59:O77 O31:O32 F80:N1048576 B62:C77 B1:B28" xr:uid="{00000000-0002-0000-0900-000000000000}">
      <formula1>61</formula1>
    </dataValidation>
    <dataValidation type="list" allowBlank="1" showInputMessage="1" showErrorMessage="1" sqref="Z10:Z79 V10:V79" xr:uid="{00000000-0002-0000-09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B14DD86A-975E-49E4-AAFE-BAEC755FB158}">
            <xm:f>LEN('BUT2 Parcours IPI I FI - 24_25'!$B:$B)&gt;60</xm:f>
            <x14:dxf>
              <fill>
                <patternFill>
                  <bgColor rgb="FFFFFF00"/>
                </patternFill>
              </fill>
            </x14:dxf>
          </x14:cfRule>
          <xm:sqref>J9:J32 J36:J61 J1:J6 C78:C79 J78:J1048576</xm:sqref>
        </x14:conditionalFormatting>
        <x14:conditionalFormatting xmlns:xm="http://schemas.microsoft.com/office/excel/2006/main">
          <x14:cfRule type="containsText" priority="10" operator="containsText" text="oui" id="{E2D62C12-6F35-4CE3-AFB5-32D8EE225F3A}">
            <xm:f>NOT(ISERROR(SEARCH("oui",'BUT2 Parcours IPI I FI - 24_25'!J10)))</xm:f>
            <x14:dxf>
              <fill>
                <patternFill>
                  <bgColor rgb="FF92D050"/>
                </patternFill>
              </fill>
            </x14:dxf>
          </x14:cfRule>
          <xm:sqref>J10:J31 J49:J51 J53 J55:J57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" prompt="Utilisez liste déroulante" xr:uid="{00000000-0002-0000-0900-000002000000}">
          <x14:formula1>
            <xm:f>choix!$A$1:$A$2</xm:f>
          </x14:formula1>
          <xm:sqref>L37:N56 K37 M57:N58 K52:K56 K24:K30 K58:L58 L10:N30</xm:sqref>
        </x14:dataValidation>
        <x14:dataValidation type="list" errorStyle="warning" allowBlank="1" showInputMessage="1" showErrorMessage="1" error="uniquement oui ou non_x000a_" prompt="Utilisez liste déroulante" xr:uid="{00000000-0002-0000-0900-000003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900-000004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2034"/>
  <sheetViews>
    <sheetView zoomScale="80" zoomScaleNormal="80" zoomScaleSheetLayoutView="80" zoomScalePageLayoutView="70" workbookViewId="0">
      <pane xSplit="2" ySplit="8" topLeftCell="C52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baseColWidth="10" defaultColWidth="11.27734375" defaultRowHeight="16.149999999999999" customHeight="1" x14ac:dyDescent="0.4"/>
  <cols>
    <col min="1" max="1" width="11.27734375" style="2"/>
    <col min="2" max="2" width="54.44140625" style="2" customWidth="1"/>
    <col min="3" max="3" width="8.27734375" style="2" customWidth="1"/>
    <col min="4" max="4" width="6.27734375" style="2" customWidth="1"/>
    <col min="5" max="5" width="15.83203125" style="2" customWidth="1"/>
    <col min="6" max="6" width="15.71875" style="2" customWidth="1"/>
    <col min="7" max="8" width="15.5546875" style="2" customWidth="1"/>
    <col min="9" max="9" width="15.27734375" style="2" customWidth="1"/>
    <col min="10" max="10" width="14.83203125" style="2" customWidth="1"/>
    <col min="11" max="11" width="13.71875" style="2" customWidth="1"/>
    <col min="12" max="14" width="8.1640625" style="2" customWidth="1"/>
    <col min="15" max="15" width="10" style="2" customWidth="1"/>
    <col min="16" max="18" width="9.71875" style="8" customWidth="1"/>
    <col min="19" max="19" width="11.5546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8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41" t="s">
        <v>283</v>
      </c>
      <c r="E6" s="256" t="s">
        <v>435</v>
      </c>
      <c r="F6" s="256" t="s">
        <v>436</v>
      </c>
      <c r="G6" s="256" t="s">
        <v>437</v>
      </c>
      <c r="H6" s="256" t="s">
        <v>438</v>
      </c>
      <c r="I6" s="256" t="s">
        <v>439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39"/>
      <c r="D7" s="242"/>
      <c r="E7" s="210"/>
      <c r="F7" s="258"/>
      <c r="G7" s="258"/>
      <c r="H7" s="263"/>
      <c r="I7" s="25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38.25" customHeight="1" x14ac:dyDescent="0.4">
      <c r="A8" s="201"/>
      <c r="B8" s="235"/>
      <c r="C8" s="261"/>
      <c r="D8" s="262"/>
      <c r="E8" s="257"/>
      <c r="F8" s="259"/>
      <c r="G8" s="259"/>
      <c r="H8" s="264"/>
      <c r="I8" s="259"/>
      <c r="J8" s="266"/>
      <c r="K8" s="265"/>
      <c r="L8" s="169" t="s">
        <v>440</v>
      </c>
      <c r="M8" s="169" t="s">
        <v>378</v>
      </c>
      <c r="N8" s="169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380</v>
      </c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37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441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37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37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442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37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37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37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37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37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37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63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37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37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37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37">
        <f t="shared" si="0"/>
        <v>1</v>
      </c>
      <c r="K22" s="26" t="s">
        <v>381</v>
      </c>
      <c r="L22" s="63" t="s">
        <v>381</v>
      </c>
      <c r="M22" s="63" t="s">
        <v>381</v>
      </c>
      <c r="N22" s="63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615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37">
        <f t="shared" si="0"/>
        <v>4.5</v>
      </c>
      <c r="K23" s="26" t="s">
        <v>396</v>
      </c>
      <c r="L23" s="63" t="s">
        <v>396</v>
      </c>
      <c r="M23" s="63" t="s">
        <v>396</v>
      </c>
      <c r="N23" s="63" t="s">
        <v>396</v>
      </c>
      <c r="O23" s="30">
        <v>62</v>
      </c>
      <c r="P23" s="39"/>
      <c r="Q23" s="39">
        <f>7+30+15</f>
        <v>52</v>
      </c>
      <c r="R23" s="39"/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31"/>
      <c r="D24" s="124"/>
      <c r="E24" s="48"/>
      <c r="F24" s="48"/>
      <c r="G24" s="48"/>
      <c r="H24" s="48"/>
      <c r="I24" s="48"/>
      <c r="J24" s="137"/>
      <c r="K24" s="119"/>
      <c r="L24" s="63"/>
      <c r="M24" s="63"/>
      <c r="N24" s="63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31"/>
      <c r="D25" s="124"/>
      <c r="E25" s="62"/>
      <c r="F25" s="62"/>
      <c r="G25" s="62"/>
      <c r="H25" s="62"/>
      <c r="I25" s="62"/>
      <c r="J25" s="137"/>
      <c r="K25" s="119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37">
        <f t="shared" si="0"/>
        <v>5</v>
      </c>
      <c r="K26" s="119" t="s">
        <v>381</v>
      </c>
      <c r="L26" s="63" t="s">
        <v>381</v>
      </c>
      <c r="M26" s="63" t="s">
        <v>381</v>
      </c>
      <c r="N26" s="63" t="s">
        <v>381</v>
      </c>
      <c r="O26" s="26"/>
      <c r="P26" s="39">
        <v>1.5</v>
      </c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443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37">
        <f t="shared" si="0"/>
        <v>21</v>
      </c>
      <c r="K27" s="119" t="s">
        <v>381</v>
      </c>
      <c r="L27" s="76" t="s">
        <v>396</v>
      </c>
      <c r="M27" s="76" t="s">
        <v>396</v>
      </c>
      <c r="N27" s="76" t="s">
        <v>396</v>
      </c>
      <c r="O27" s="30"/>
      <c r="P27" s="39"/>
      <c r="Q27" s="39"/>
      <c r="R27" s="39"/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444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37">
        <f t="shared" si="0"/>
        <v>5</v>
      </c>
      <c r="K28" s="119" t="s">
        <v>396</v>
      </c>
      <c r="L28" s="76" t="s">
        <v>396</v>
      </c>
      <c r="M28" s="76" t="s">
        <v>396</v>
      </c>
      <c r="N28" s="76" t="s">
        <v>396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31"/>
      <c r="D29" s="124"/>
      <c r="E29" s="62"/>
      <c r="F29" s="62"/>
      <c r="G29" s="62"/>
      <c r="H29" s="62"/>
      <c r="I29" s="62"/>
      <c r="J29" s="137"/>
      <c r="K29" s="119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31"/>
      <c r="D30" s="124"/>
      <c r="E30" s="62"/>
      <c r="F30" s="62"/>
      <c r="G30" s="62"/>
      <c r="H30" s="62"/>
      <c r="I30" s="62"/>
      <c r="J30" s="137"/>
      <c r="K30" s="119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37"/>
      <c r="K31" s="26"/>
      <c r="L31" s="42"/>
      <c r="M31" s="42"/>
      <c r="N31" s="42"/>
      <c r="O31" s="44" t="s">
        <v>336</v>
      </c>
      <c r="P31" s="60">
        <f>SUM(P10:P30)</f>
        <v>45</v>
      </c>
      <c r="Q31" s="60">
        <f>SUM(Q10:Q30)</f>
        <v>175</v>
      </c>
      <c r="R31" s="60">
        <f>SUM(R10:R30)</f>
        <v>120.5</v>
      </c>
      <c r="S31" s="60">
        <f>SUM(S10:S30)</f>
        <v>30</v>
      </c>
      <c r="T31" s="32">
        <f>SUM(P31:S31)</f>
        <v>370.5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18"/>
      <c r="K32" s="120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401</v>
      </c>
      <c r="C33" s="43"/>
      <c r="D33" s="43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446</v>
      </c>
      <c r="C34" s="53"/>
      <c r="D34" s="53"/>
      <c r="E34" s="222">
        <v>9</v>
      </c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73" t="s">
        <v>447</v>
      </c>
      <c r="C37" s="117" t="s">
        <v>311</v>
      </c>
      <c r="D37" s="124"/>
      <c r="E37" s="48"/>
      <c r="F37" s="48"/>
      <c r="G37" s="48"/>
      <c r="H37" s="48"/>
      <c r="I37" s="48"/>
      <c r="J37" s="138"/>
      <c r="K37" s="63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48" t="s">
        <v>404</v>
      </c>
      <c r="C38" s="117" t="s">
        <v>311</v>
      </c>
      <c r="D38" s="124"/>
      <c r="E38" s="48"/>
      <c r="F38" s="104">
        <v>3</v>
      </c>
      <c r="G38" s="105">
        <v>2</v>
      </c>
      <c r="H38" s="48"/>
      <c r="I38" s="48"/>
      <c r="J38" s="138">
        <f t="shared" ref="J38:J57" si="1">SUM(E38:I38)</f>
        <v>5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61</v>
      </c>
      <c r="P38" s="39">
        <f>4.5+1.5</f>
        <v>6</v>
      </c>
      <c r="Q38" s="39">
        <f>13.5</f>
        <v>13.5</v>
      </c>
      <c r="R38" s="39">
        <v>3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448</v>
      </c>
      <c r="C39" s="117" t="s">
        <v>311</v>
      </c>
      <c r="D39" s="124"/>
      <c r="E39" s="62"/>
      <c r="F39" s="104">
        <v>2</v>
      </c>
      <c r="G39" s="105">
        <v>2</v>
      </c>
      <c r="H39" s="62"/>
      <c r="I39" s="62"/>
      <c r="J39" s="138">
        <f t="shared" si="1"/>
        <v>4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4.5+1.5+1.5</f>
        <v>7.5</v>
      </c>
      <c r="Q39" s="39">
        <v>6</v>
      </c>
      <c r="R39" s="39">
        <f>3+3</f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406</v>
      </c>
      <c r="C40" s="117" t="s">
        <v>311</v>
      </c>
      <c r="D40" s="124"/>
      <c r="E40" s="62"/>
      <c r="F40" s="107">
        <v>2</v>
      </c>
      <c r="G40" s="76"/>
      <c r="H40" s="76"/>
      <c r="I40" s="48"/>
      <c r="J40" s="138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62</v>
      </c>
      <c r="P40" s="39">
        <f>4+3+3</f>
        <v>10</v>
      </c>
      <c r="Q40" s="39">
        <f>1.5+4.5</f>
        <v>6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449</v>
      </c>
      <c r="C41" s="117" t="s">
        <v>311</v>
      </c>
      <c r="D41" s="124"/>
      <c r="E41" s="62"/>
      <c r="F41" s="62"/>
      <c r="G41" s="62"/>
      <c r="H41" s="105">
        <v>2</v>
      </c>
      <c r="I41" s="48"/>
      <c r="J41" s="138">
        <f t="shared" si="1"/>
        <v>2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61</v>
      </c>
      <c r="P41" s="39">
        <v>1.5</v>
      </c>
      <c r="Q41" s="39">
        <v>7.5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408</v>
      </c>
      <c r="C42" s="117" t="s">
        <v>311</v>
      </c>
      <c r="D42" s="124"/>
      <c r="E42" s="62"/>
      <c r="F42" s="107">
        <v>1</v>
      </c>
      <c r="G42" s="105">
        <v>3</v>
      </c>
      <c r="H42" s="62"/>
      <c r="I42" s="48"/>
      <c r="J42" s="138">
        <f t="shared" si="1"/>
        <v>4</v>
      </c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>
        <v>4.5</v>
      </c>
      <c r="Q42" s="39">
        <v>4.5</v>
      </c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48" t="s">
        <v>409</v>
      </c>
      <c r="C43" s="117" t="s">
        <v>311</v>
      </c>
      <c r="D43" s="124"/>
      <c r="E43" s="78"/>
      <c r="F43" s="78"/>
      <c r="G43" s="78"/>
      <c r="H43" s="78"/>
      <c r="I43" s="48"/>
      <c r="J43" s="138"/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/>
      <c r="Q43" s="39"/>
      <c r="R43" s="39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410</v>
      </c>
      <c r="C44" s="117" t="s">
        <v>311</v>
      </c>
      <c r="D44" s="124"/>
      <c r="E44" s="107">
        <v>3</v>
      </c>
      <c r="F44" s="62"/>
      <c r="G44" s="62"/>
      <c r="H44" s="107">
        <v>2</v>
      </c>
      <c r="I44" s="48"/>
      <c r="J44" s="138">
        <f t="shared" si="1"/>
        <v>5</v>
      </c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39">
        <v>1.5</v>
      </c>
      <c r="Q44" s="39">
        <v>13.5</v>
      </c>
      <c r="R44" s="39">
        <v>6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411</v>
      </c>
      <c r="C45" s="117" t="s">
        <v>311</v>
      </c>
      <c r="D45" s="124"/>
      <c r="E45" s="78"/>
      <c r="F45" s="78"/>
      <c r="G45" s="78"/>
      <c r="H45" s="78"/>
      <c r="I45" s="48"/>
      <c r="J45" s="138"/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412</v>
      </c>
      <c r="C46" s="117" t="s">
        <v>311</v>
      </c>
      <c r="D46" s="124"/>
      <c r="E46" s="62"/>
      <c r="F46" s="107">
        <v>1</v>
      </c>
      <c r="G46" s="62"/>
      <c r="H46" s="107">
        <v>0</v>
      </c>
      <c r="I46" s="48"/>
      <c r="J46" s="138">
        <f t="shared" si="1"/>
        <v>1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81"/>
      <c r="Q46" s="81"/>
      <c r="R46" s="81"/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413</v>
      </c>
      <c r="C47" s="117" t="s">
        <v>311</v>
      </c>
      <c r="D47" s="124"/>
      <c r="E47" s="62"/>
      <c r="F47" s="107">
        <v>2</v>
      </c>
      <c r="G47" s="62"/>
      <c r="H47" s="62"/>
      <c r="I47" s="48"/>
      <c r="J47" s="138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>
        <v>1</v>
      </c>
      <c r="Q47" s="39">
        <v>3</v>
      </c>
      <c r="R47" s="39">
        <f>3+3</f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414</v>
      </c>
      <c r="C48" s="117" t="s">
        <v>311</v>
      </c>
      <c r="D48" s="124"/>
      <c r="E48" s="107">
        <v>1</v>
      </c>
      <c r="F48" s="62"/>
      <c r="G48" s="62"/>
      <c r="H48" s="107">
        <v>1</v>
      </c>
      <c r="I48" s="48"/>
      <c r="J48" s="138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9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415</v>
      </c>
      <c r="C49" s="117" t="s">
        <v>311</v>
      </c>
      <c r="D49" s="124"/>
      <c r="E49" s="62"/>
      <c r="F49" s="62"/>
      <c r="G49" s="105">
        <v>1</v>
      </c>
      <c r="H49" s="107">
        <v>1</v>
      </c>
      <c r="I49" s="48"/>
      <c r="J49" s="138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3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48" t="s">
        <v>416</v>
      </c>
      <c r="C50" s="117" t="s">
        <v>311</v>
      </c>
      <c r="D50" s="124"/>
      <c r="E50" s="107">
        <v>1</v>
      </c>
      <c r="F50" s="107">
        <v>0</v>
      </c>
      <c r="G50" s="107">
        <v>0</v>
      </c>
      <c r="H50" s="107">
        <v>0</v>
      </c>
      <c r="I50" s="76"/>
      <c r="J50" s="138">
        <f t="shared" si="1"/>
        <v>1</v>
      </c>
      <c r="K50" s="26" t="s">
        <v>381</v>
      </c>
      <c r="L50" s="63" t="s">
        <v>381</v>
      </c>
      <c r="M50" s="63" t="s">
        <v>381</v>
      </c>
      <c r="N50" s="63" t="s">
        <v>381</v>
      </c>
      <c r="O50" s="30">
        <v>16</v>
      </c>
      <c r="P50" s="39"/>
      <c r="Q50" s="39">
        <v>6</v>
      </c>
      <c r="R50" s="39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616</v>
      </c>
      <c r="C51" s="26"/>
      <c r="D51" s="124"/>
      <c r="E51" s="62"/>
      <c r="F51" s="62"/>
      <c r="G51" s="62"/>
      <c r="H51" s="62"/>
      <c r="I51" s="106">
        <v>6</v>
      </c>
      <c r="J51" s="138">
        <f t="shared" si="1"/>
        <v>6</v>
      </c>
      <c r="K51" s="26" t="s">
        <v>396</v>
      </c>
      <c r="L51" s="76" t="s">
        <v>396</v>
      </c>
      <c r="M51" s="76" t="s">
        <v>396</v>
      </c>
      <c r="N51" s="76" t="s">
        <v>396</v>
      </c>
      <c r="O51" s="30">
        <v>62</v>
      </c>
      <c r="P51" s="39"/>
      <c r="Q51" s="39">
        <v>27</v>
      </c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6"/>
      <c r="D52" s="124"/>
      <c r="E52" s="48"/>
      <c r="F52" s="48"/>
      <c r="G52" s="48"/>
      <c r="H52" s="48"/>
      <c r="I52" s="48"/>
      <c r="J52" s="138"/>
      <c r="K52" s="63"/>
      <c r="L52" s="76"/>
      <c r="M52" s="76"/>
      <c r="N52" s="76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/>
      <c r="C53" s="117" t="s">
        <v>330</v>
      </c>
      <c r="D53" s="124"/>
      <c r="E53" s="62"/>
      <c r="F53" s="62"/>
      <c r="G53" s="62"/>
      <c r="H53" s="62"/>
      <c r="I53" s="62"/>
      <c r="J53" s="138"/>
      <c r="K53" s="63"/>
      <c r="L53" s="76"/>
      <c r="M53" s="76"/>
      <c r="N53" s="76"/>
      <c r="O53" s="30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17" t="s">
        <v>335</v>
      </c>
      <c r="D54" s="124"/>
      <c r="E54" s="106">
        <v>1</v>
      </c>
      <c r="F54" s="106">
        <v>2</v>
      </c>
      <c r="G54" s="106">
        <v>1</v>
      </c>
      <c r="H54" s="106">
        <v>1</v>
      </c>
      <c r="I54" s="106">
        <v>1</v>
      </c>
      <c r="J54" s="138">
        <f t="shared" si="1"/>
        <v>6</v>
      </c>
      <c r="K54" s="63" t="s">
        <v>381</v>
      </c>
      <c r="L54" s="76" t="s">
        <v>381</v>
      </c>
      <c r="M54" s="76" t="s">
        <v>381</v>
      </c>
      <c r="N54" s="76" t="s">
        <v>381</v>
      </c>
      <c r="O54" s="30"/>
      <c r="P54" s="39"/>
      <c r="Q54" s="39">
        <v>6</v>
      </c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450</v>
      </c>
      <c r="C55" s="117" t="s">
        <v>330</v>
      </c>
      <c r="D55" s="124"/>
      <c r="E55" s="106">
        <v>2</v>
      </c>
      <c r="F55" s="106">
        <v>3</v>
      </c>
      <c r="G55" s="106">
        <v>4</v>
      </c>
      <c r="H55" s="106">
        <v>3</v>
      </c>
      <c r="I55" s="62"/>
      <c r="J55" s="138">
        <f t="shared" si="1"/>
        <v>12</v>
      </c>
      <c r="K55" s="63"/>
      <c r="L55" s="76" t="s">
        <v>396</v>
      </c>
      <c r="M55" s="76" t="s">
        <v>396</v>
      </c>
      <c r="N55" s="76" t="s">
        <v>396</v>
      </c>
      <c r="O55" s="30"/>
      <c r="P55" s="39"/>
      <c r="Q55" s="39"/>
      <c r="R55" s="39"/>
      <c r="S55" s="39"/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63" t="s">
        <v>451</v>
      </c>
      <c r="C56" s="117" t="s">
        <v>330</v>
      </c>
      <c r="D56" s="124"/>
      <c r="E56" s="62"/>
      <c r="F56" s="62"/>
      <c r="G56" s="62"/>
      <c r="H56" s="62"/>
      <c r="I56" s="106">
        <v>3</v>
      </c>
      <c r="J56" s="138">
        <f t="shared" si="1"/>
        <v>3</v>
      </c>
      <c r="K56" s="119" t="s">
        <v>381</v>
      </c>
      <c r="L56" s="76" t="s">
        <v>396</v>
      </c>
      <c r="M56" s="76" t="s">
        <v>396</v>
      </c>
      <c r="N56" s="76" t="s">
        <v>396</v>
      </c>
      <c r="O56" s="30"/>
      <c r="P56" s="39">
        <v>1.5</v>
      </c>
      <c r="Q56" s="39"/>
      <c r="R56" s="39">
        <v>24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76" t="s">
        <v>452</v>
      </c>
      <c r="C57" s="26"/>
      <c r="D57" s="124"/>
      <c r="E57" s="106">
        <v>3</v>
      </c>
      <c r="F57" s="106">
        <v>4</v>
      </c>
      <c r="G57" s="106">
        <v>4</v>
      </c>
      <c r="H57" s="106">
        <v>3</v>
      </c>
      <c r="I57" s="106">
        <v>2</v>
      </c>
      <c r="J57" s="138">
        <f t="shared" si="1"/>
        <v>16</v>
      </c>
      <c r="K57" s="26"/>
      <c r="L57" s="26"/>
      <c r="M57" s="76"/>
      <c r="N57" s="76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49"/>
      <c r="C58" s="26"/>
      <c r="D58" s="124"/>
      <c r="E58" s="62"/>
      <c r="F58" s="62"/>
      <c r="G58" s="62"/>
      <c r="H58" s="62"/>
      <c r="I58" s="62"/>
      <c r="J58" s="137"/>
      <c r="K58" s="63"/>
      <c r="L58" s="76"/>
      <c r="M58" s="76"/>
      <c r="N58" s="76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37"/>
      <c r="K59" s="48"/>
      <c r="L59" s="48"/>
      <c r="M59" s="48"/>
      <c r="N59" s="48"/>
      <c r="O59" s="44" t="s">
        <v>336</v>
      </c>
      <c r="P59" s="60">
        <f>SUM(P37:P58)</f>
        <v>33.5</v>
      </c>
      <c r="Q59" s="60">
        <f>SUM(Q37:Q58)</f>
        <v>99</v>
      </c>
      <c r="R59" s="60">
        <f>SUM(R37:R58)</f>
        <v>66</v>
      </c>
      <c r="S59" s="60">
        <f>SUM(S37:S58)</f>
        <v>15</v>
      </c>
      <c r="T59" s="32">
        <f>SUM(P59:S59)</f>
        <v>213.5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37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78.5</v>
      </c>
      <c r="Q61" s="90">
        <f>Q31+Q59</f>
        <v>274</v>
      </c>
      <c r="R61" s="90">
        <f>R31+R59</f>
        <v>186.5</v>
      </c>
      <c r="S61" s="90">
        <f>S31+S59</f>
        <v>45</v>
      </c>
      <c r="T61" s="32">
        <f>SUM(P61:S61)</f>
        <v>584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26.2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4.2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4.2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4.2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4.2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4.2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26.2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4.2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4.2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25.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4.2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4.2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6.25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4.2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4.2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4.2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432</v>
      </c>
      <c r="C78" s="43"/>
      <c r="D78" s="139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454</v>
      </c>
      <c r="C79" s="43"/>
      <c r="D79" s="140"/>
      <c r="E79" s="222">
        <v>27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</row>
    <row r="81" spans="1:20" ht="16.149999999999999" customHeight="1" x14ac:dyDescent="0.4">
      <c r="A81" s="108"/>
      <c r="P81" s="2"/>
      <c r="Q81" s="2"/>
      <c r="R81" s="2"/>
      <c r="S81" s="2"/>
      <c r="T81" s="2"/>
    </row>
    <row r="82" spans="1:20" ht="16.149999999999999" customHeight="1" x14ac:dyDescent="0.4">
      <c r="A82" s="108"/>
      <c r="P82" s="2"/>
      <c r="Q82" s="2"/>
      <c r="R82" s="2"/>
      <c r="S82" s="2"/>
      <c r="T82" s="2"/>
    </row>
    <row r="83" spans="1:20" ht="16.149999999999999" customHeight="1" x14ac:dyDescent="0.4">
      <c r="C83" s="1"/>
      <c r="D83" s="1"/>
      <c r="J83" s="1"/>
      <c r="P83" s="2"/>
      <c r="Q83" s="2"/>
      <c r="R83" s="2"/>
      <c r="S83" s="2"/>
      <c r="T83" s="2"/>
    </row>
    <row r="84" spans="1:20" ht="16.149999999999999" customHeight="1" x14ac:dyDescent="0.4">
      <c r="C84" s="1"/>
      <c r="D84" s="1"/>
      <c r="J84" s="1"/>
      <c r="P84" s="2"/>
      <c r="Q84" s="2"/>
      <c r="R84" s="2"/>
      <c r="S84" s="2"/>
      <c r="T84" s="2"/>
    </row>
    <row r="85" spans="1:20" ht="16.149999999999999" customHeight="1" x14ac:dyDescent="0.4">
      <c r="C85" s="5"/>
      <c r="D85" s="5"/>
      <c r="J85" s="5"/>
      <c r="P85" s="2"/>
      <c r="Q85" s="2"/>
      <c r="R85" s="2"/>
      <c r="S85" s="2"/>
      <c r="T85" s="2"/>
    </row>
    <row r="86" spans="1:20" ht="16.149999999999999" customHeight="1" x14ac:dyDescent="0.4">
      <c r="C86" s="5"/>
      <c r="D86" s="5"/>
      <c r="J86" s="5"/>
      <c r="P86" s="2"/>
      <c r="Q86" s="2"/>
      <c r="R86" s="2"/>
      <c r="S86" s="2"/>
      <c r="T86" s="2"/>
    </row>
    <row r="87" spans="1:20" ht="16.149999999999999" customHeight="1" x14ac:dyDescent="0.4">
      <c r="C87" s="1"/>
      <c r="D87" s="1"/>
      <c r="J87" s="1"/>
      <c r="P87" s="2"/>
      <c r="Q87" s="2"/>
      <c r="R87" s="2"/>
      <c r="S87" s="2"/>
      <c r="T87" s="2"/>
    </row>
    <row r="88" spans="1:20" ht="16.149999999999999" customHeight="1" x14ac:dyDescent="0.4">
      <c r="C88" s="4"/>
      <c r="D88" s="4"/>
      <c r="J88" s="4"/>
      <c r="P88" s="2"/>
      <c r="Q88" s="2"/>
      <c r="R88" s="2"/>
      <c r="S88" s="2"/>
      <c r="T88" s="2"/>
    </row>
    <row r="89" spans="1:20" ht="16.149999999999999" customHeight="1" x14ac:dyDescent="0.4">
      <c r="C89" s="4"/>
      <c r="D89" s="4"/>
      <c r="J89" s="4"/>
      <c r="P89" s="2"/>
      <c r="Q89" s="2"/>
      <c r="R89" s="2"/>
      <c r="S89" s="2"/>
      <c r="T89" s="2"/>
    </row>
    <row r="90" spans="1:20" ht="16.149999999999999" customHeight="1" x14ac:dyDescent="0.4">
      <c r="A90" s="1"/>
      <c r="C90" s="4"/>
      <c r="D90" s="4"/>
      <c r="J90" s="4"/>
      <c r="P90" s="2"/>
      <c r="Q90" s="2"/>
      <c r="R90" s="2"/>
      <c r="S90" s="2"/>
      <c r="T90" s="2"/>
    </row>
    <row r="91" spans="1:20" ht="16.149999999999999" customHeight="1" x14ac:dyDescent="0.4">
      <c r="A91" s="1"/>
      <c r="C91" s="4"/>
      <c r="D91" s="4"/>
      <c r="J91" s="4"/>
      <c r="P91" s="2"/>
      <c r="Q91" s="2"/>
      <c r="R91" s="2"/>
      <c r="S91" s="2"/>
      <c r="T91" s="2"/>
    </row>
    <row r="92" spans="1:20" ht="16.149999999999999" customHeight="1" x14ac:dyDescent="0.4">
      <c r="A92" s="5"/>
      <c r="C92" s="4"/>
      <c r="D92" s="4"/>
      <c r="J92" s="4"/>
      <c r="P92" s="2"/>
      <c r="Q92" s="2"/>
      <c r="R92" s="2"/>
      <c r="S92" s="2"/>
      <c r="T92" s="2"/>
    </row>
    <row r="93" spans="1:20" ht="16.149999999999999" customHeight="1" x14ac:dyDescent="0.4">
      <c r="A93" s="5"/>
      <c r="P93" s="2"/>
      <c r="Q93" s="2"/>
      <c r="R93" s="2"/>
      <c r="S93" s="2"/>
      <c r="T93" s="2"/>
    </row>
    <row r="94" spans="1:20" ht="16.149999999999999" customHeight="1" x14ac:dyDescent="0.4">
      <c r="A94" s="1"/>
      <c r="P94" s="2"/>
      <c r="Q94" s="2"/>
      <c r="R94" s="2"/>
      <c r="S94" s="2"/>
      <c r="T94" s="2"/>
    </row>
    <row r="95" spans="1:20" ht="16.149999999999999" customHeight="1" x14ac:dyDescent="0.4">
      <c r="A95" s="4"/>
      <c r="P95" s="2"/>
      <c r="Q95" s="2"/>
      <c r="R95" s="2"/>
      <c r="S95" s="2"/>
      <c r="T95" s="2"/>
    </row>
    <row r="96" spans="1:20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pans="1:28" ht="16.149999999999999" customHeight="1" x14ac:dyDescent="0.4">
      <c r="P113" s="2"/>
      <c r="Q113" s="2"/>
      <c r="R113" s="2"/>
      <c r="S113" s="2"/>
      <c r="T113" s="2"/>
    </row>
    <row r="114" spans="1:28" ht="16.149999999999999" customHeight="1" x14ac:dyDescent="0.4">
      <c r="P114" s="2"/>
      <c r="Q114" s="2"/>
      <c r="R114" s="2"/>
      <c r="S114" s="2"/>
      <c r="T114" s="2"/>
    </row>
    <row r="115" spans="1:28" ht="16.149999999999999" customHeight="1" x14ac:dyDescent="0.4">
      <c r="P115" s="2"/>
      <c r="Q115" s="2"/>
      <c r="R115" s="2"/>
      <c r="S115" s="2"/>
      <c r="T115" s="2"/>
      <c r="U115" s="1"/>
      <c r="V115" s="1"/>
      <c r="W115" s="1"/>
      <c r="X115" s="1"/>
      <c r="Y115" s="1"/>
      <c r="Z115" s="1"/>
      <c r="AA115" s="1"/>
      <c r="AB115" s="1"/>
    </row>
    <row r="116" spans="1:28" ht="16.149999999999999" customHeight="1" x14ac:dyDescent="0.4">
      <c r="P116" s="2"/>
      <c r="Q116" s="2"/>
      <c r="R116" s="2"/>
      <c r="S116" s="2"/>
      <c r="T116" s="2"/>
      <c r="U116" s="1"/>
      <c r="V116" s="1"/>
      <c r="W116" s="1"/>
      <c r="X116" s="1"/>
      <c r="Y116" s="1"/>
      <c r="Z116" s="1"/>
      <c r="AA116" s="1"/>
      <c r="AB116" s="1"/>
    </row>
    <row r="117" spans="1:28" ht="16.149999999999999" customHeight="1" x14ac:dyDescent="0.4">
      <c r="P117" s="2"/>
      <c r="Q117" s="2"/>
      <c r="R117" s="2"/>
      <c r="S117" s="2"/>
      <c r="T117" s="2"/>
      <c r="U117" s="5"/>
      <c r="V117" s="5"/>
      <c r="W117" s="5"/>
      <c r="X117" s="5"/>
      <c r="Y117" s="5"/>
      <c r="Z117" s="5"/>
      <c r="AA117" s="5"/>
      <c r="AB117" s="5"/>
    </row>
    <row r="118" spans="1:28" ht="16.149999999999999" customHeight="1" x14ac:dyDescent="0.4">
      <c r="P118" s="2"/>
      <c r="Q118" s="2"/>
      <c r="R118" s="2"/>
      <c r="S118" s="2"/>
      <c r="T118" s="2"/>
      <c r="U118" s="5"/>
      <c r="V118" s="5"/>
      <c r="W118" s="5"/>
      <c r="X118" s="5"/>
      <c r="Y118" s="5"/>
      <c r="Z118" s="5"/>
      <c r="AA118" s="5"/>
      <c r="AB118" s="5"/>
    </row>
    <row r="119" spans="1:28" ht="16.149999999999999" customHeight="1" x14ac:dyDescent="0.4">
      <c r="P119" s="2"/>
      <c r="Q119" s="2"/>
      <c r="R119" s="2"/>
      <c r="S119" s="2"/>
      <c r="T119" s="2"/>
      <c r="U119" s="1"/>
      <c r="V119" s="1"/>
      <c r="W119" s="1"/>
      <c r="X119" s="1"/>
      <c r="Y119" s="1"/>
      <c r="Z119" s="1"/>
      <c r="AA119" s="1"/>
      <c r="AB119" s="1"/>
    </row>
    <row r="120" spans="1:28" ht="16.149999999999999" customHeight="1" x14ac:dyDescent="0.4">
      <c r="P120" s="2"/>
      <c r="Q120" s="2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</row>
    <row r="121" spans="1:28" s="1" customFormat="1" ht="16.149999999999999" customHeight="1" x14ac:dyDescent="0.4">
      <c r="A121" s="2"/>
      <c r="C121" s="2"/>
      <c r="D121" s="2"/>
      <c r="J121" s="2"/>
      <c r="U121" s="4"/>
      <c r="V121" s="4"/>
      <c r="W121" s="4"/>
      <c r="X121" s="4"/>
      <c r="Y121" s="4"/>
      <c r="Z121" s="4"/>
      <c r="AA121" s="4"/>
      <c r="AB121" s="4"/>
    </row>
    <row r="122" spans="1:28" s="1" customFormat="1" ht="16.149999999999999" customHeight="1" x14ac:dyDescent="0.4">
      <c r="A122" s="2"/>
      <c r="C122" s="2"/>
      <c r="D122" s="2"/>
      <c r="J122" s="2"/>
      <c r="U122" s="4"/>
      <c r="V122" s="4"/>
      <c r="W122" s="4"/>
      <c r="X122" s="4"/>
      <c r="Y122" s="4"/>
      <c r="Z122" s="4"/>
      <c r="AA122" s="4"/>
      <c r="AB122" s="4"/>
    </row>
    <row r="123" spans="1:28" s="5" customFormat="1" ht="16.149999999999999" customHeight="1" x14ac:dyDescent="0.4">
      <c r="A123" s="2"/>
      <c r="C123" s="2"/>
      <c r="D123" s="2"/>
      <c r="J123" s="2"/>
      <c r="U123" s="4"/>
      <c r="V123" s="4"/>
      <c r="W123" s="4"/>
      <c r="X123" s="4"/>
      <c r="Y123" s="4"/>
      <c r="Z123" s="4"/>
      <c r="AA123" s="4"/>
      <c r="AB123" s="4"/>
    </row>
    <row r="124" spans="1:28" s="5" customFormat="1" ht="16.149999999999999" customHeight="1" x14ac:dyDescent="0.4">
      <c r="A124" s="2"/>
      <c r="C124" s="2"/>
      <c r="D124" s="2"/>
      <c r="J124" s="2"/>
      <c r="U124" s="2"/>
      <c r="V124" s="2"/>
      <c r="W124" s="2"/>
      <c r="X124" s="2"/>
      <c r="Y124" s="2"/>
      <c r="Z124" s="2"/>
      <c r="AA124" s="2"/>
      <c r="AB124" s="2"/>
    </row>
    <row r="125" spans="1:28" s="1" customFormat="1" ht="16.149999999999999" customHeight="1" x14ac:dyDescent="0.4">
      <c r="A125" s="2"/>
      <c r="C125" s="2"/>
      <c r="D125" s="2"/>
      <c r="J125" s="2"/>
      <c r="U125" s="2"/>
      <c r="V125" s="2"/>
      <c r="W125" s="2"/>
      <c r="X125" s="2"/>
      <c r="Y125" s="2"/>
      <c r="Z125" s="2"/>
      <c r="AA125" s="2"/>
      <c r="AB125" s="2"/>
    </row>
    <row r="126" spans="1:28" s="4" customFormat="1" ht="16.149999999999999" customHeight="1" x14ac:dyDescent="0.4">
      <c r="A126" s="2"/>
      <c r="C126" s="2"/>
      <c r="D126" s="2"/>
      <c r="J126" s="2"/>
      <c r="U126" s="2"/>
      <c r="V126" s="2"/>
      <c r="W126" s="2"/>
      <c r="X126" s="2"/>
      <c r="Y126" s="2"/>
      <c r="Z126" s="2"/>
      <c r="AA126" s="2"/>
      <c r="AB126" s="2"/>
    </row>
    <row r="127" spans="1:28" s="4" customFormat="1" ht="16.149999999999999" customHeight="1" x14ac:dyDescent="0.4">
      <c r="A127" s="2"/>
      <c r="C127" s="2"/>
      <c r="D127" s="2"/>
      <c r="J127" s="2"/>
      <c r="U127" s="2"/>
      <c r="V127" s="2"/>
      <c r="W127" s="2"/>
      <c r="X127" s="2"/>
      <c r="Y127" s="2"/>
      <c r="Z127" s="2"/>
      <c r="AA127" s="2"/>
      <c r="AB127" s="2"/>
    </row>
    <row r="128" spans="1:28" s="4" customFormat="1" ht="16.149999999999999" customHeight="1" x14ac:dyDescent="0.4">
      <c r="A128" s="2"/>
      <c r="C128" s="2"/>
      <c r="D128" s="2"/>
      <c r="J128" s="2"/>
      <c r="U128" s="2"/>
      <c r="V128" s="2"/>
      <c r="W128" s="2"/>
      <c r="X128" s="2"/>
      <c r="Y128" s="2"/>
      <c r="Z128" s="2"/>
      <c r="AA128" s="2"/>
      <c r="AB128" s="2"/>
    </row>
    <row r="129" spans="1:28" s="4" customFormat="1" ht="16.149999999999999" customHeight="1" x14ac:dyDescent="0.4">
      <c r="A129" s="2"/>
      <c r="C129" s="2"/>
      <c r="D129" s="2"/>
      <c r="J129" s="2"/>
      <c r="U129" s="2"/>
      <c r="V129" s="2"/>
      <c r="W129" s="2"/>
      <c r="X129" s="2"/>
      <c r="Y129" s="2"/>
      <c r="Z129" s="2"/>
      <c r="AA129" s="2"/>
      <c r="AB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</row>
    <row r="134" spans="1:28" ht="16.149999999999999" customHeight="1" x14ac:dyDescent="0.4">
      <c r="P134" s="2"/>
      <c r="Q134" s="2"/>
      <c r="R134" s="2"/>
      <c r="S134" s="2"/>
      <c r="T134" s="2"/>
    </row>
    <row r="135" spans="1:28" ht="16.149999999999999" customHeight="1" x14ac:dyDescent="0.4">
      <c r="P135" s="2"/>
      <c r="Q135" s="2"/>
      <c r="R135" s="2"/>
      <c r="S135" s="2"/>
      <c r="T135" s="2"/>
    </row>
    <row r="136" spans="1:28" ht="16.149999999999999" customHeight="1" x14ac:dyDescent="0.4">
      <c r="P136" s="2"/>
      <c r="Q136" s="2"/>
      <c r="R136" s="2"/>
      <c r="S136" s="2"/>
      <c r="T136" s="2"/>
    </row>
    <row r="137" spans="1:28" ht="16.149999999999999" customHeight="1" x14ac:dyDescent="0.4">
      <c r="C137" s="1"/>
      <c r="D137" s="1"/>
      <c r="J137" s="1"/>
      <c r="P137" s="2"/>
      <c r="Q137" s="2"/>
      <c r="R137" s="2"/>
      <c r="S137" s="2"/>
      <c r="T137" s="2"/>
    </row>
    <row r="138" spans="1:28" ht="16.149999999999999" customHeight="1" x14ac:dyDescent="0.4">
      <c r="C138" s="1"/>
      <c r="D138" s="1"/>
      <c r="J138" s="1"/>
      <c r="P138" s="2"/>
      <c r="Q138" s="2"/>
      <c r="R138" s="2"/>
      <c r="S138" s="2"/>
      <c r="T138" s="2"/>
    </row>
    <row r="139" spans="1:28" ht="16.149999999999999" customHeight="1" x14ac:dyDescent="0.4">
      <c r="C139" s="5"/>
      <c r="D139" s="5"/>
      <c r="J139" s="5"/>
      <c r="P139" s="2"/>
      <c r="Q139" s="2"/>
      <c r="R139" s="2"/>
      <c r="S139" s="2"/>
      <c r="T139" s="2"/>
    </row>
    <row r="140" spans="1:28" ht="16.149999999999999" customHeight="1" x14ac:dyDescent="0.4">
      <c r="C140" s="5"/>
      <c r="D140" s="5"/>
      <c r="J140" s="5"/>
      <c r="P140" s="2"/>
      <c r="Q140" s="2"/>
      <c r="R140" s="2"/>
      <c r="S140" s="2"/>
      <c r="T140" s="2"/>
    </row>
    <row r="141" spans="1:28" ht="16.149999999999999" customHeight="1" x14ac:dyDescent="0.4">
      <c r="C141" s="1"/>
      <c r="D141" s="1"/>
      <c r="J141" s="1"/>
      <c r="P141" s="2"/>
      <c r="Q141" s="2"/>
      <c r="R141" s="2"/>
      <c r="S141" s="2"/>
      <c r="T141" s="2"/>
    </row>
    <row r="142" spans="1:28" ht="16.149999999999999" customHeight="1" x14ac:dyDescent="0.4">
      <c r="C142" s="4"/>
      <c r="D142" s="4"/>
      <c r="J142" s="4"/>
      <c r="P142" s="2"/>
      <c r="Q142" s="2"/>
      <c r="R142" s="2"/>
      <c r="S142" s="2"/>
      <c r="T142" s="2"/>
    </row>
    <row r="143" spans="1:28" ht="16.149999999999999" customHeight="1" x14ac:dyDescent="0.4">
      <c r="C143" s="4"/>
      <c r="D143" s="4"/>
      <c r="J143" s="4"/>
      <c r="P143" s="2"/>
      <c r="Q143" s="2"/>
      <c r="R143" s="2"/>
      <c r="S143" s="2"/>
      <c r="T143" s="2"/>
    </row>
    <row r="144" spans="1:28" ht="16.149999999999999" customHeight="1" x14ac:dyDescent="0.4">
      <c r="A144" s="1"/>
      <c r="C144" s="4"/>
      <c r="D144" s="4"/>
      <c r="J144" s="4"/>
      <c r="P144" s="2"/>
      <c r="Q144" s="2"/>
      <c r="R144" s="2"/>
      <c r="S144" s="2"/>
      <c r="T144" s="2"/>
    </row>
    <row r="145" spans="1:20" ht="16.149999999999999" customHeight="1" x14ac:dyDescent="0.4">
      <c r="A145" s="1"/>
      <c r="C145" s="4"/>
      <c r="D145" s="4"/>
      <c r="J145" s="4"/>
      <c r="P145" s="2"/>
      <c r="Q145" s="2"/>
      <c r="R145" s="2"/>
      <c r="S145" s="2"/>
      <c r="T145" s="2"/>
    </row>
    <row r="146" spans="1:20" ht="16.149999999999999" customHeight="1" x14ac:dyDescent="0.4">
      <c r="A146" s="5"/>
      <c r="P146" s="2"/>
      <c r="Q146" s="2"/>
      <c r="R146" s="2"/>
      <c r="S146" s="2"/>
      <c r="T146" s="2"/>
    </row>
    <row r="147" spans="1:20" ht="16.149999999999999" customHeight="1" x14ac:dyDescent="0.4">
      <c r="A147" s="5"/>
      <c r="P147" s="2"/>
      <c r="Q147" s="2"/>
      <c r="R147" s="2"/>
      <c r="S147" s="2"/>
      <c r="T147" s="2"/>
    </row>
    <row r="148" spans="1:20" ht="16.149999999999999" customHeight="1" x14ac:dyDescent="0.4">
      <c r="A148" s="1"/>
      <c r="P148" s="2"/>
      <c r="Q148" s="2"/>
      <c r="R148" s="2"/>
      <c r="S148" s="2"/>
      <c r="T148" s="2"/>
    </row>
    <row r="149" spans="1:20" ht="16.149999999999999" customHeight="1" x14ac:dyDescent="0.4">
      <c r="A149" s="4"/>
      <c r="P149" s="2"/>
      <c r="Q149" s="2"/>
      <c r="R149" s="2"/>
      <c r="S149" s="2"/>
      <c r="T149" s="2"/>
    </row>
    <row r="150" spans="1:20" ht="16.149999999999999" customHeight="1" x14ac:dyDescent="0.4">
      <c r="A150" s="4"/>
      <c r="P150" s="2"/>
      <c r="Q150" s="2"/>
      <c r="R150" s="2"/>
      <c r="S150" s="2"/>
      <c r="T150" s="2"/>
    </row>
    <row r="151" spans="1:20" ht="16.149999999999999" customHeight="1" x14ac:dyDescent="0.4">
      <c r="A151" s="4"/>
      <c r="P151" s="2"/>
      <c r="Q151" s="2"/>
      <c r="R151" s="2"/>
      <c r="S151" s="2"/>
      <c r="T151" s="2"/>
    </row>
    <row r="152" spans="1:20" ht="16.149999999999999" customHeight="1" x14ac:dyDescent="0.4">
      <c r="A152" s="4"/>
      <c r="P152" s="2"/>
      <c r="Q152" s="2"/>
      <c r="R152" s="2"/>
      <c r="S152" s="2"/>
      <c r="T152" s="2"/>
    </row>
    <row r="153" spans="1:20" ht="16.149999999999999" customHeight="1" x14ac:dyDescent="0.4">
      <c r="P153" s="2"/>
      <c r="Q153" s="2"/>
      <c r="R153" s="2"/>
      <c r="S153" s="2"/>
      <c r="T153" s="2"/>
    </row>
    <row r="154" spans="1:20" ht="16.149999999999999" customHeight="1" x14ac:dyDescent="0.4">
      <c r="P154" s="2"/>
      <c r="Q154" s="2"/>
      <c r="R154" s="2"/>
      <c r="S154" s="2"/>
      <c r="T154" s="2"/>
    </row>
    <row r="155" spans="1:20" ht="16.149999999999999" customHeight="1" x14ac:dyDescent="0.4">
      <c r="P155" s="2"/>
      <c r="Q155" s="2"/>
      <c r="R155" s="2"/>
      <c r="S155" s="2"/>
      <c r="T155" s="2"/>
    </row>
    <row r="156" spans="1:20" ht="16.149999999999999" customHeight="1" x14ac:dyDescent="0.4">
      <c r="P156" s="2"/>
      <c r="Q156" s="2"/>
      <c r="R156" s="2"/>
      <c r="S156" s="2"/>
      <c r="T156" s="2"/>
    </row>
    <row r="157" spans="1:20" ht="16.149999999999999" customHeight="1" x14ac:dyDescent="0.4">
      <c r="P157" s="2"/>
      <c r="Q157" s="2"/>
      <c r="R157" s="2"/>
      <c r="S157" s="2"/>
      <c r="T157" s="2"/>
    </row>
    <row r="158" spans="1:20" ht="16.149999999999999" customHeight="1" x14ac:dyDescent="0.4">
      <c r="P158" s="2"/>
      <c r="Q158" s="2"/>
      <c r="R158" s="2"/>
      <c r="S158" s="2"/>
      <c r="T158" s="2"/>
    </row>
    <row r="159" spans="1:20" ht="16.149999999999999" customHeight="1" x14ac:dyDescent="0.4">
      <c r="P159" s="2"/>
      <c r="Q159" s="2"/>
      <c r="R159" s="2"/>
      <c r="S159" s="2"/>
      <c r="T159" s="2"/>
    </row>
    <row r="160" spans="1:20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pans="1:28" ht="16.149999999999999" customHeight="1" x14ac:dyDescent="0.4">
      <c r="P177" s="2"/>
      <c r="Q177" s="2"/>
      <c r="R177" s="2"/>
      <c r="S177" s="2"/>
      <c r="T177" s="2"/>
      <c r="U177" s="10"/>
      <c r="V177" s="10"/>
      <c r="W177" s="10"/>
      <c r="X177" s="10"/>
      <c r="Y177" s="10"/>
      <c r="Z177" s="10"/>
      <c r="AA177" s="10"/>
      <c r="AB177" s="10"/>
    </row>
    <row r="178" spans="1:28" ht="16.149999999999999" customHeight="1" x14ac:dyDescent="0.4">
      <c r="P178" s="2"/>
      <c r="Q178" s="2"/>
      <c r="R178" s="2"/>
      <c r="S178" s="2"/>
      <c r="T178" s="2"/>
      <c r="U178" s="10"/>
      <c r="V178" s="10"/>
      <c r="W178" s="10"/>
      <c r="X178" s="10"/>
      <c r="Y178" s="10"/>
      <c r="Z178" s="10"/>
      <c r="AA178" s="10"/>
      <c r="AB178" s="10"/>
    </row>
    <row r="179" spans="1:28" ht="16.149999999999999" customHeight="1" x14ac:dyDescent="0.4">
      <c r="P179" s="2"/>
      <c r="Q179" s="2"/>
      <c r="R179" s="2"/>
      <c r="S179" s="2"/>
      <c r="T179" s="2"/>
      <c r="U179" s="10"/>
      <c r="V179" s="10"/>
      <c r="W179" s="10"/>
      <c r="X179" s="10"/>
      <c r="Y179" s="10"/>
      <c r="Z179" s="10"/>
      <c r="AA179" s="10"/>
      <c r="AB179" s="10"/>
    </row>
    <row r="180" spans="1:28" ht="16.149999999999999" customHeight="1" x14ac:dyDescent="0.4">
      <c r="P180" s="2"/>
      <c r="Q180" s="2"/>
      <c r="R180" s="2"/>
      <c r="S180" s="2"/>
      <c r="T180" s="2"/>
      <c r="U180" s="10"/>
      <c r="V180" s="10"/>
      <c r="W180" s="10"/>
      <c r="X180" s="10"/>
      <c r="Y180" s="10"/>
      <c r="Z180" s="10"/>
      <c r="AA180" s="10"/>
      <c r="AB180" s="10"/>
    </row>
    <row r="181" spans="1:28" ht="16.149999999999999" customHeight="1" x14ac:dyDescent="0.4">
      <c r="P181" s="2"/>
      <c r="Q181" s="2"/>
      <c r="R181" s="2"/>
      <c r="S181" s="2"/>
      <c r="T181" s="2"/>
      <c r="U181" s="10"/>
      <c r="V181" s="10"/>
      <c r="W181" s="10"/>
      <c r="X181" s="10"/>
      <c r="Y181" s="10"/>
      <c r="Z181" s="10"/>
      <c r="AA181" s="10"/>
      <c r="AB181" s="10"/>
    </row>
    <row r="182" spans="1:28" ht="16.149999999999999" customHeight="1" x14ac:dyDescent="0.4">
      <c r="P182" s="2"/>
      <c r="Q182" s="2"/>
      <c r="R182" s="2"/>
      <c r="S182" s="2"/>
      <c r="T182" s="2"/>
    </row>
    <row r="183" spans="1:28" s="10" customFormat="1" ht="16.149999999999999" customHeight="1" x14ac:dyDescent="0.4">
      <c r="A183" s="2"/>
      <c r="C183" s="2"/>
      <c r="D183" s="2"/>
      <c r="J183" s="2"/>
      <c r="U183" s="2"/>
      <c r="V183" s="2"/>
      <c r="W183" s="2"/>
      <c r="X183" s="2"/>
      <c r="Y183" s="2"/>
      <c r="Z183" s="2"/>
      <c r="AA183" s="2"/>
      <c r="AB183" s="2"/>
    </row>
    <row r="184" spans="1:28" s="10" customFormat="1" ht="16.149999999999999" customHeight="1" x14ac:dyDescent="0.4">
      <c r="A184" s="2"/>
      <c r="C184" s="2"/>
      <c r="D184" s="2"/>
      <c r="J184" s="2"/>
      <c r="U184" s="2"/>
      <c r="V184" s="2"/>
      <c r="W184" s="2"/>
      <c r="X184" s="2"/>
      <c r="Y184" s="2"/>
      <c r="Z184" s="2"/>
      <c r="AA184" s="2"/>
      <c r="AB184" s="2"/>
    </row>
    <row r="185" spans="1:28" s="10" customFormat="1" ht="16.149999999999999" customHeight="1" x14ac:dyDescent="0.4">
      <c r="A185" s="2"/>
      <c r="C185" s="2"/>
      <c r="D185" s="2"/>
      <c r="J185" s="2"/>
      <c r="U185" s="2"/>
      <c r="V185" s="2"/>
      <c r="W185" s="2"/>
      <c r="X185" s="2"/>
      <c r="Y185" s="2"/>
      <c r="Z185" s="2"/>
      <c r="AA185" s="2"/>
      <c r="AB185" s="2"/>
    </row>
    <row r="186" spans="1:28" s="10" customFormat="1" ht="16.149999999999999" customHeight="1" x14ac:dyDescent="0.4">
      <c r="A186" s="2"/>
      <c r="C186" s="2"/>
      <c r="D186" s="2"/>
      <c r="J186" s="2"/>
      <c r="U186" s="2"/>
      <c r="V186" s="2"/>
      <c r="W186" s="2"/>
      <c r="X186" s="2"/>
      <c r="Y186" s="2"/>
      <c r="Z186" s="2"/>
      <c r="AA186" s="2"/>
      <c r="AB186" s="2"/>
    </row>
    <row r="187" spans="1:28" s="10" customFormat="1" ht="16.149999999999999" customHeight="1" x14ac:dyDescent="0.4">
      <c r="A187" s="2"/>
      <c r="C187" s="2"/>
      <c r="D187" s="2"/>
      <c r="J187" s="2"/>
      <c r="U187" s="2"/>
      <c r="V187" s="2"/>
      <c r="W187" s="2"/>
      <c r="X187" s="2"/>
      <c r="Y187" s="2"/>
      <c r="Z187" s="2"/>
      <c r="AA187" s="2"/>
      <c r="AB187" s="2"/>
    </row>
    <row r="188" spans="1:28" ht="16.149999999999999" customHeight="1" x14ac:dyDescent="0.4">
      <c r="P188" s="2"/>
      <c r="Q188" s="2"/>
      <c r="R188" s="2"/>
      <c r="S188" s="2"/>
      <c r="T188" s="2"/>
    </row>
    <row r="189" spans="1:28" ht="16.149999999999999" customHeight="1" x14ac:dyDescent="0.4">
      <c r="P189" s="2"/>
      <c r="Q189" s="2"/>
      <c r="R189" s="2"/>
      <c r="S189" s="2"/>
      <c r="T189" s="2"/>
    </row>
    <row r="190" spans="1:28" ht="16.149999999999999" customHeight="1" x14ac:dyDescent="0.4">
      <c r="P190" s="2"/>
      <c r="Q190" s="2"/>
      <c r="R190" s="2"/>
      <c r="S190" s="2"/>
      <c r="T190" s="2"/>
    </row>
    <row r="191" spans="1:28" ht="16.149999999999999" customHeight="1" x14ac:dyDescent="0.4">
      <c r="P191" s="2"/>
      <c r="Q191" s="2"/>
      <c r="R191" s="2"/>
      <c r="S191" s="2"/>
      <c r="T191" s="2"/>
    </row>
    <row r="192" spans="1:28" ht="16.149999999999999" customHeight="1" x14ac:dyDescent="0.4">
      <c r="P192" s="2"/>
      <c r="Q192" s="2"/>
      <c r="R192" s="2"/>
      <c r="S192" s="2"/>
      <c r="T192" s="2"/>
    </row>
    <row r="193" spans="1:20" ht="16.149999999999999" customHeight="1" x14ac:dyDescent="0.4">
      <c r="P193" s="2"/>
      <c r="Q193" s="2"/>
      <c r="R193" s="2"/>
      <c r="S193" s="2"/>
      <c r="T193" s="2"/>
    </row>
    <row r="194" spans="1:20" ht="16.149999999999999" customHeight="1" x14ac:dyDescent="0.4">
      <c r="P194" s="2"/>
      <c r="Q194" s="2"/>
      <c r="R194" s="2"/>
      <c r="S194" s="2"/>
      <c r="T194" s="2"/>
    </row>
    <row r="195" spans="1:20" ht="16.149999999999999" customHeight="1" x14ac:dyDescent="0.4">
      <c r="P195" s="2"/>
      <c r="Q195" s="2"/>
      <c r="R195" s="2"/>
      <c r="S195" s="2"/>
      <c r="T195" s="2"/>
    </row>
    <row r="196" spans="1:20" ht="16.149999999999999" customHeight="1" x14ac:dyDescent="0.4">
      <c r="P196" s="2"/>
      <c r="Q196" s="2"/>
      <c r="R196" s="2"/>
      <c r="S196" s="2"/>
      <c r="T196" s="2"/>
    </row>
    <row r="197" spans="1:20" ht="16.149999999999999" customHeight="1" x14ac:dyDescent="0.4">
      <c r="P197" s="2"/>
      <c r="Q197" s="2"/>
      <c r="R197" s="2"/>
      <c r="S197" s="2"/>
      <c r="T197" s="2"/>
    </row>
    <row r="198" spans="1:20" ht="16.149999999999999" customHeight="1" x14ac:dyDescent="0.4">
      <c r="P198" s="2"/>
      <c r="Q198" s="2"/>
      <c r="R198" s="2"/>
      <c r="S198" s="2"/>
      <c r="T198" s="2"/>
    </row>
    <row r="199" spans="1:20" ht="16.149999999999999" customHeight="1" x14ac:dyDescent="0.4">
      <c r="C199" s="10"/>
      <c r="D199" s="10"/>
      <c r="J199" s="10"/>
      <c r="P199" s="2"/>
      <c r="Q199" s="2"/>
      <c r="R199" s="2"/>
      <c r="S199" s="2"/>
      <c r="T199" s="2"/>
    </row>
    <row r="200" spans="1:20" ht="16.149999999999999" customHeight="1" x14ac:dyDescent="0.4">
      <c r="C200" s="10"/>
      <c r="D200" s="10"/>
      <c r="J200" s="10"/>
      <c r="P200" s="2"/>
      <c r="Q200" s="2"/>
      <c r="R200" s="2"/>
      <c r="S200" s="2"/>
      <c r="T200" s="2"/>
    </row>
    <row r="201" spans="1:20" ht="16.149999999999999" customHeight="1" x14ac:dyDescent="0.4">
      <c r="C201" s="10"/>
      <c r="D201" s="10"/>
      <c r="J201" s="10"/>
      <c r="P201" s="2"/>
      <c r="Q201" s="2"/>
      <c r="R201" s="2"/>
      <c r="S201" s="2"/>
      <c r="T201" s="2"/>
    </row>
    <row r="202" spans="1:20" ht="16.149999999999999" customHeight="1" x14ac:dyDescent="0.4">
      <c r="C202" s="10"/>
      <c r="D202" s="10"/>
      <c r="J202" s="10"/>
      <c r="P202" s="2"/>
      <c r="Q202" s="2"/>
      <c r="R202" s="2"/>
      <c r="S202" s="2"/>
      <c r="T202" s="2"/>
    </row>
    <row r="203" spans="1:20" ht="16.149999999999999" customHeight="1" x14ac:dyDescent="0.4">
      <c r="C203" s="10"/>
      <c r="D203" s="10"/>
      <c r="J203" s="10"/>
      <c r="P203" s="2"/>
      <c r="Q203" s="2"/>
      <c r="R203" s="2"/>
      <c r="S203" s="2"/>
      <c r="T203" s="2"/>
    </row>
    <row r="204" spans="1:20" ht="16.149999999999999" customHeight="1" x14ac:dyDescent="0.4">
      <c r="P204" s="2"/>
      <c r="Q204" s="2"/>
      <c r="R204" s="2"/>
      <c r="S204" s="2"/>
      <c r="T204" s="2"/>
    </row>
    <row r="205" spans="1:20" ht="16.149999999999999" customHeight="1" x14ac:dyDescent="0.4">
      <c r="P205" s="2"/>
      <c r="Q205" s="2"/>
      <c r="R205" s="2"/>
      <c r="S205" s="2"/>
      <c r="T205" s="2"/>
    </row>
    <row r="206" spans="1:20" ht="16.149999999999999" customHeight="1" x14ac:dyDescent="0.4">
      <c r="A206" s="10"/>
      <c r="P206" s="2"/>
      <c r="Q206" s="2"/>
      <c r="R206" s="2"/>
      <c r="S206" s="2"/>
      <c r="T206" s="2"/>
    </row>
    <row r="207" spans="1:20" ht="16.149999999999999" customHeight="1" x14ac:dyDescent="0.4">
      <c r="A207" s="10"/>
      <c r="P207" s="2"/>
      <c r="Q207" s="2"/>
      <c r="R207" s="2"/>
      <c r="S207" s="2"/>
      <c r="T207" s="2"/>
    </row>
    <row r="208" spans="1:20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</sheetData>
  <mergeCells count="28">
    <mergeCell ref="F78:N78"/>
    <mergeCell ref="O78:T78"/>
    <mergeCell ref="E79:N79"/>
    <mergeCell ref="O79:T79"/>
    <mergeCell ref="P6:R6"/>
    <mergeCell ref="S6:S7"/>
    <mergeCell ref="U7:AB7"/>
    <mergeCell ref="U8:X8"/>
    <mergeCell ref="Y8:AB8"/>
    <mergeCell ref="A10:A69"/>
    <mergeCell ref="F33:N33"/>
    <mergeCell ref="O33:T33"/>
    <mergeCell ref="E34:F34"/>
    <mergeCell ref="O34:T34"/>
    <mergeCell ref="I6:I8"/>
    <mergeCell ref="J6:J8"/>
    <mergeCell ref="K6:K8"/>
    <mergeCell ref="O6:O8"/>
    <mergeCell ref="O1:T1"/>
    <mergeCell ref="O3:T3"/>
    <mergeCell ref="A6:A9"/>
    <mergeCell ref="B6:B8"/>
    <mergeCell ref="C6:C8"/>
    <mergeCell ref="D6:D8"/>
    <mergeCell ref="E6:E8"/>
    <mergeCell ref="F6:F8"/>
    <mergeCell ref="G6:G8"/>
    <mergeCell ref="H6:H8"/>
  </mergeCells>
  <conditionalFormatting sqref="B1:B28">
    <cfRule type="expression" dxfId="124" priority="1">
      <formula>LEN($B:$B)&gt;60</formula>
    </cfRule>
  </conditionalFormatting>
  <conditionalFormatting sqref="B62:C77">
    <cfRule type="expression" dxfId="123" priority="2">
      <formula>LEN($B:$B)&gt;60</formula>
    </cfRule>
  </conditionalFormatting>
  <conditionalFormatting sqref="E24:H30">
    <cfRule type="containsText" dxfId="122" priority="21" operator="containsText" text="oui">
      <formula>NOT(ISERROR(SEARCH("oui",E24)))</formula>
    </cfRule>
  </conditionalFormatting>
  <conditionalFormatting sqref="E37:H49 E51:H60">
    <cfRule type="containsText" dxfId="121" priority="17" operator="containsText" text="oui">
      <formula>NOT(ISERROR(SEARCH("oui",E37)))</formula>
    </cfRule>
  </conditionalFormatting>
  <conditionalFormatting sqref="E9:I32 E36:I61 E1:I6 K1:N6 K9:N23 L24:N30 K24:K32 P25:P26 B30:B61 L31:O32 E33:F33 E34 E35:F35 K36:N56 M57:N57 K58:N58 K59:O77 E78:F78 B78:B1048576 E79 E80:I1048576 K80:N1048576">
    <cfRule type="expression" dxfId="120" priority="24">
      <formula>LEN($B:$B)&gt;60</formula>
    </cfRule>
  </conditionalFormatting>
  <conditionalFormatting sqref="E10:I23">
    <cfRule type="containsText" dxfId="119" priority="18" operator="containsText" text="oui">
      <formula>NOT(ISERROR(SEARCH("oui",E10)))</formula>
    </cfRule>
  </conditionalFormatting>
  <conditionalFormatting sqref="E50:I50">
    <cfRule type="containsText" dxfId="118" priority="12" operator="containsText" text="oui">
      <formula>NOT(ISERROR(SEARCH("oui",E50)))</formula>
    </cfRule>
  </conditionalFormatting>
  <conditionalFormatting sqref="E62:J77">
    <cfRule type="expression" dxfId="117" priority="6">
      <formula>LEN($B:$B)&gt;60</formula>
    </cfRule>
  </conditionalFormatting>
  <conditionalFormatting sqref="F47">
    <cfRule type="containsText" dxfId="116" priority="15" operator="containsText" text="oui">
      <formula>NOT(ISERROR(SEARCH("oui",F47)))</formula>
    </cfRule>
  </conditionalFormatting>
  <conditionalFormatting sqref="I26 I28">
    <cfRule type="containsText" dxfId="115" priority="22" operator="containsText" text="oui">
      <formula>NOT(ISERROR(SEARCH("oui",I26)))</formula>
    </cfRule>
  </conditionalFormatting>
  <conditionalFormatting sqref="I50:I51">
    <cfRule type="containsText" dxfId="114" priority="11" operator="containsText" text="oui">
      <formula>NOT(ISERROR(SEARCH("oui",I50)))</formula>
    </cfRule>
  </conditionalFormatting>
  <conditionalFormatting sqref="I54 I56:I57">
    <cfRule type="containsText" dxfId="113" priority="20" operator="containsText" text="oui">
      <formula>NOT(ISERROR(SEARCH("oui",I54)))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33:E36 F33 C78:C79 K38:K51 P25:P26 K10:K23 E78:F78 G36:N36 E1:N6 E9:N9 E79:E1048576 B30:B61 B78:B1048576 O59:O77 O31:O32 F80:N1048576 B62:C77 B1:B28" xr:uid="{00000000-0002-0000-0A00-000000000000}">
      <formula1>61</formula1>
    </dataValidation>
    <dataValidation type="list" allowBlank="1" showInputMessage="1" showErrorMessage="1" sqref="Z10:Z79 V10:V79" xr:uid="{00000000-0002-0000-0A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A5D702-51D2-4D10-8E6E-BF87CE3C5BE0}">
            <xm:f>LEN('BUT2 Parcours IPI I FI - 24_25'!$B:$B)&gt;60</xm:f>
            <x14:dxf>
              <fill>
                <patternFill>
                  <bgColor rgb="FFFFFF00"/>
                </patternFill>
              </fill>
            </x14:dxf>
          </x14:cfRule>
          <xm:sqref>J9:J32 J36:J61 J1:J6 C78:C79 J78:J1048576</xm:sqref>
        </x14:conditionalFormatting>
        <x14:conditionalFormatting xmlns:xm="http://schemas.microsoft.com/office/excel/2006/main">
          <x14:cfRule type="containsText" priority="8" operator="containsText" text="oui" id="{0784902D-BFD9-4300-8F20-D4F85B13206D}">
            <xm:f>NOT(ISERROR(SEARCH("oui",'BUT2 Parcours IPI I FI - 24_25'!J10)))</xm:f>
            <x14:dxf>
              <fill>
                <patternFill>
                  <bgColor rgb="FF92D050"/>
                </patternFill>
              </fill>
            </x14:dxf>
          </x14:cfRule>
          <xm:sqref>J10:J31 J49:J51 J53 J55:J57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" prompt="Utilisez liste déroulante" xr:uid="{00000000-0002-0000-0A00-000002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  <x14:dataValidation type="list" errorStyle="warning" allowBlank="1" showInputMessage="1" showErrorMessage="1" error="uniquement oui ou non_x000a_" prompt="Utilisez liste déroulante" xr:uid="{00000000-0002-0000-0A00-000003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A00-000004000000}">
          <x14:formula1>
            <xm:f>choix!$A$1:$A$2</xm:f>
          </x14:formula1>
          <xm:sqref>L37:N56 K37 M57:N58 K52:K56 K24:K30 K58:L58 L10:N30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052"/>
  <sheetViews>
    <sheetView zoomScale="80" zoomScaleNormal="80" zoomScaleSheetLayoutView="80" zoomScalePageLayoutView="70" workbookViewId="0">
      <pane xSplit="2" ySplit="8" topLeftCell="C52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baseColWidth="10" defaultColWidth="11.27734375" defaultRowHeight="16.149999999999999" customHeight="1" x14ac:dyDescent="0.4"/>
  <cols>
    <col min="1" max="1" width="11.27734375" style="2"/>
    <col min="2" max="2" width="99.5546875" style="2" customWidth="1"/>
    <col min="3" max="3" width="9" style="2" customWidth="1"/>
    <col min="4" max="4" width="6.83203125" style="2" customWidth="1"/>
    <col min="5" max="5" width="15.27734375" style="2" customWidth="1"/>
    <col min="6" max="6" width="15.83203125" style="2" customWidth="1"/>
    <col min="7" max="7" width="15.27734375" style="2" customWidth="1"/>
    <col min="8" max="8" width="15.1640625" style="2" customWidth="1"/>
    <col min="9" max="9" width="15.71875" style="2" customWidth="1"/>
    <col min="10" max="10" width="14.83203125" style="2" customWidth="1"/>
    <col min="11" max="11" width="13.71875" style="2" customWidth="1"/>
    <col min="12" max="14" width="8.1640625" style="2" customWidth="1"/>
    <col min="15" max="15" width="10" style="2" customWidth="1"/>
    <col min="16" max="18" width="9.71875" style="8" customWidth="1"/>
    <col min="19" max="19" width="11.27734375" style="8" customWidth="1"/>
    <col min="20" max="20" width="10" style="8" customWidth="1"/>
    <col min="21" max="21" width="14.83203125" style="2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455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9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48" t="s">
        <v>282</v>
      </c>
      <c r="D6" s="248" t="s">
        <v>283</v>
      </c>
      <c r="E6" s="256" t="s">
        <v>456</v>
      </c>
      <c r="F6" s="256" t="s">
        <v>457</v>
      </c>
      <c r="G6" s="256" t="s">
        <v>458</v>
      </c>
      <c r="H6" s="256" t="s">
        <v>459</v>
      </c>
      <c r="I6" s="256" t="s">
        <v>460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48"/>
      <c r="D7" s="248"/>
      <c r="E7" s="263"/>
      <c r="F7" s="258"/>
      <c r="G7" s="258"/>
      <c r="H7" s="263"/>
      <c r="I7" s="25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40.5" customHeight="1" x14ac:dyDescent="0.4">
      <c r="A8" s="201"/>
      <c r="B8" s="235"/>
      <c r="C8" s="248"/>
      <c r="D8" s="248"/>
      <c r="E8" s="264"/>
      <c r="F8" s="259"/>
      <c r="G8" s="259"/>
      <c r="H8" s="264"/>
      <c r="I8" s="259"/>
      <c r="J8" s="266"/>
      <c r="K8" s="265"/>
      <c r="L8" s="169" t="s">
        <v>440</v>
      </c>
      <c r="M8" s="169" t="s">
        <v>377</v>
      </c>
      <c r="N8" s="169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380</v>
      </c>
      <c r="C9" s="29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41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461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41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41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385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41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41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41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41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41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41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76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41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41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41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41">
        <f t="shared" si="0"/>
        <v>1</v>
      </c>
      <c r="K22" s="26" t="s">
        <v>381</v>
      </c>
      <c r="L22" s="76" t="s">
        <v>381</v>
      </c>
      <c r="M22" s="76" t="s">
        <v>381</v>
      </c>
      <c r="N22" s="76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462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41">
        <f t="shared" si="0"/>
        <v>4.5</v>
      </c>
      <c r="K23" s="26" t="s">
        <v>381</v>
      </c>
      <c r="L23" s="76" t="s">
        <v>396</v>
      </c>
      <c r="M23" s="76" t="s">
        <v>396</v>
      </c>
      <c r="N23" s="76" t="s">
        <v>381</v>
      </c>
      <c r="O23" s="30" t="s">
        <v>397</v>
      </c>
      <c r="P23" s="39"/>
      <c r="Q23" s="39"/>
      <c r="R23" s="39">
        <v>52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26"/>
      <c r="D24" s="124"/>
      <c r="E24" s="48"/>
      <c r="F24" s="48"/>
      <c r="G24" s="48"/>
      <c r="H24" s="48"/>
      <c r="I24" s="48"/>
      <c r="J24" s="141"/>
      <c r="K24" s="63"/>
      <c r="L24" s="76"/>
      <c r="M24" s="76"/>
      <c r="N24" s="76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25"/>
      <c r="D25" s="124"/>
      <c r="E25" s="62"/>
      <c r="F25" s="62"/>
      <c r="G25" s="62"/>
      <c r="H25" s="62"/>
      <c r="I25" s="62"/>
      <c r="J25" s="141"/>
      <c r="K25" s="63"/>
      <c r="L25" s="76"/>
      <c r="M25" s="76"/>
      <c r="N25" s="76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41">
        <f>SUM(E26:I26)</f>
        <v>5</v>
      </c>
      <c r="K26" s="63" t="s">
        <v>381</v>
      </c>
      <c r="L26" s="76" t="s">
        <v>381</v>
      </c>
      <c r="M26" s="76" t="s">
        <v>381</v>
      </c>
      <c r="N26" s="76" t="s">
        <v>381</v>
      </c>
      <c r="O26" s="26"/>
      <c r="P26" s="39"/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399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41">
        <f t="shared" si="0"/>
        <v>21</v>
      </c>
      <c r="K27" s="63" t="s">
        <v>381</v>
      </c>
      <c r="L27" s="76" t="s">
        <v>381</v>
      </c>
      <c r="M27" s="76" t="s">
        <v>396</v>
      </c>
      <c r="N27" s="76" t="s">
        <v>396</v>
      </c>
      <c r="O27" s="30"/>
      <c r="P27" s="39">
        <v>1.5</v>
      </c>
      <c r="Q27" s="39"/>
      <c r="R27" s="39">
        <v>24</v>
      </c>
      <c r="S27" s="39">
        <v>110</v>
      </c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463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41">
        <f t="shared" si="0"/>
        <v>5</v>
      </c>
      <c r="K28" s="63" t="s">
        <v>381</v>
      </c>
      <c r="L28" s="76" t="s">
        <v>396</v>
      </c>
      <c r="M28" s="76" t="s">
        <v>396</v>
      </c>
      <c r="N28" s="76" t="s">
        <v>381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25"/>
      <c r="D29" s="124"/>
      <c r="E29" s="62"/>
      <c r="F29" s="62"/>
      <c r="G29" s="62"/>
      <c r="H29" s="62"/>
      <c r="I29" s="62"/>
      <c r="J29" s="141"/>
      <c r="K29" s="63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25"/>
      <c r="D30" s="124"/>
      <c r="E30" s="62"/>
      <c r="F30" s="62"/>
      <c r="G30" s="62"/>
      <c r="H30" s="62"/>
      <c r="I30" s="62"/>
      <c r="J30" s="141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42"/>
      <c r="K31" s="42"/>
      <c r="L31" s="42"/>
      <c r="M31" s="42"/>
      <c r="N31" s="42"/>
      <c r="O31" s="44" t="s">
        <v>336</v>
      </c>
      <c r="P31" s="60">
        <f>SUM(P10:P30)</f>
        <v>45</v>
      </c>
      <c r="Q31" s="60">
        <f>SUM(Q10:Q30)</f>
        <v>123</v>
      </c>
      <c r="R31" s="60">
        <f>SUM(R10:R30)</f>
        <v>196.5</v>
      </c>
      <c r="S31" s="60">
        <f>SUM(S10:S30)</f>
        <v>140</v>
      </c>
      <c r="T31" s="32">
        <f>SUM(P31:S31)</f>
        <v>504.5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22"/>
      <c r="K32" s="51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619</v>
      </c>
      <c r="C33" s="43"/>
      <c r="D33" s="121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402</v>
      </c>
      <c r="C34" s="43"/>
      <c r="D34" s="143"/>
      <c r="E34" s="222">
        <v>0</v>
      </c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73" t="s">
        <v>447</v>
      </c>
      <c r="C37" s="26"/>
      <c r="D37" s="26"/>
      <c r="E37" s="48"/>
      <c r="F37" s="48"/>
      <c r="G37" s="48"/>
      <c r="H37" s="48"/>
      <c r="I37" s="48"/>
      <c r="J37" s="125"/>
      <c r="K37" s="26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48" t="s">
        <v>404</v>
      </c>
      <c r="C38" s="117" t="s">
        <v>311</v>
      </c>
      <c r="D38" s="124"/>
      <c r="E38" s="48"/>
      <c r="F38" s="104">
        <v>3</v>
      </c>
      <c r="G38" s="105">
        <v>2</v>
      </c>
      <c r="H38" s="48"/>
      <c r="I38" s="48"/>
      <c r="J38" s="125">
        <f>SUM(E38:I38)</f>
        <v>5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61</v>
      </c>
      <c r="P38" s="39">
        <f>4.5+1.5</f>
        <v>6</v>
      </c>
      <c r="Q38" s="39">
        <f>13.5</f>
        <v>13.5</v>
      </c>
      <c r="R38" s="39">
        <v>3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464</v>
      </c>
      <c r="C39" s="117" t="s">
        <v>311</v>
      </c>
      <c r="D39" s="124"/>
      <c r="E39" s="62"/>
      <c r="F39" s="104">
        <v>2</v>
      </c>
      <c r="G39" s="105">
        <v>2</v>
      </c>
      <c r="H39" s="62"/>
      <c r="I39" s="62"/>
      <c r="J39" s="125">
        <f t="shared" ref="J39:J57" si="1">SUM(E39:I39)</f>
        <v>4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4.5+1.5+1.5</f>
        <v>7.5</v>
      </c>
      <c r="Q39" s="39">
        <v>6</v>
      </c>
      <c r="R39" s="39">
        <f>3+3</f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406</v>
      </c>
      <c r="C40" s="117" t="s">
        <v>311</v>
      </c>
      <c r="D40" s="124"/>
      <c r="E40" s="62"/>
      <c r="F40" s="107">
        <v>2</v>
      </c>
      <c r="G40" s="76"/>
      <c r="H40" s="76"/>
      <c r="I40" s="48"/>
      <c r="J40" s="125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62</v>
      </c>
      <c r="P40" s="39">
        <f>4+3+3</f>
        <v>10</v>
      </c>
      <c r="Q40" s="39">
        <f>1.5+4.5</f>
        <v>6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465</v>
      </c>
      <c r="C41" s="117" t="s">
        <v>311</v>
      </c>
      <c r="D41" s="124"/>
      <c r="E41" s="62"/>
      <c r="F41" s="62"/>
      <c r="G41" s="62"/>
      <c r="H41" s="105">
        <v>2</v>
      </c>
      <c r="I41" s="48"/>
      <c r="J41" s="125">
        <f t="shared" si="1"/>
        <v>2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61</v>
      </c>
      <c r="P41" s="39">
        <v>1.5</v>
      </c>
      <c r="Q41" s="39">
        <v>7.5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408</v>
      </c>
      <c r="C42" s="117" t="s">
        <v>311</v>
      </c>
      <c r="D42" s="124"/>
      <c r="E42" s="62"/>
      <c r="F42" s="107">
        <v>1</v>
      </c>
      <c r="G42" s="105">
        <v>3</v>
      </c>
      <c r="H42" s="62"/>
      <c r="I42" s="48"/>
      <c r="J42" s="125">
        <f t="shared" si="1"/>
        <v>4</v>
      </c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>
        <v>4.5</v>
      </c>
      <c r="Q42" s="39">
        <v>4.5</v>
      </c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48" t="s">
        <v>409</v>
      </c>
      <c r="C43" s="117" t="s">
        <v>311</v>
      </c>
      <c r="D43" s="124"/>
      <c r="E43" s="78"/>
      <c r="F43" s="78"/>
      <c r="G43" s="78"/>
      <c r="H43" s="78"/>
      <c r="I43" s="48"/>
      <c r="J43" s="125"/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/>
      <c r="Q43" s="39"/>
      <c r="R43" s="39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410</v>
      </c>
      <c r="C44" s="117" t="s">
        <v>311</v>
      </c>
      <c r="D44" s="124"/>
      <c r="E44" s="107">
        <v>3</v>
      </c>
      <c r="F44" s="62"/>
      <c r="G44" s="62"/>
      <c r="H44" s="107">
        <v>2</v>
      </c>
      <c r="I44" s="48"/>
      <c r="J44" s="125">
        <f t="shared" si="1"/>
        <v>5</v>
      </c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39">
        <v>1.5</v>
      </c>
      <c r="Q44" s="39">
        <v>13.5</v>
      </c>
      <c r="R44" s="39">
        <v>6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411</v>
      </c>
      <c r="C45" s="117" t="s">
        <v>311</v>
      </c>
      <c r="D45" s="124"/>
      <c r="E45" s="78"/>
      <c r="F45" s="78"/>
      <c r="G45" s="78"/>
      <c r="H45" s="78"/>
      <c r="I45" s="48"/>
      <c r="J45" s="125"/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412</v>
      </c>
      <c r="C46" s="117" t="s">
        <v>311</v>
      </c>
      <c r="D46" s="124"/>
      <c r="E46" s="62"/>
      <c r="F46" s="107">
        <v>1</v>
      </c>
      <c r="G46" s="62"/>
      <c r="H46" s="107">
        <v>0</v>
      </c>
      <c r="I46" s="48"/>
      <c r="J46" s="125">
        <f t="shared" si="1"/>
        <v>1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81"/>
      <c r="Q46" s="81"/>
      <c r="R46" s="81"/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413</v>
      </c>
      <c r="C47" s="117" t="s">
        <v>311</v>
      </c>
      <c r="D47" s="124"/>
      <c r="E47" s="62"/>
      <c r="F47" s="107">
        <v>2</v>
      </c>
      <c r="G47" s="62"/>
      <c r="H47" s="62"/>
      <c r="I47" s="48"/>
      <c r="J47" s="125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>
        <v>1</v>
      </c>
      <c r="Q47" s="39">
        <v>3</v>
      </c>
      <c r="R47" s="39">
        <f>3+3</f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414</v>
      </c>
      <c r="C48" s="117" t="s">
        <v>311</v>
      </c>
      <c r="D48" s="124"/>
      <c r="E48" s="107">
        <v>1</v>
      </c>
      <c r="F48" s="62"/>
      <c r="G48" s="62"/>
      <c r="H48" s="107">
        <v>1</v>
      </c>
      <c r="I48" s="48"/>
      <c r="J48" s="125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9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415</v>
      </c>
      <c r="C49" s="117" t="s">
        <v>311</v>
      </c>
      <c r="D49" s="124"/>
      <c r="E49" s="62"/>
      <c r="F49" s="62"/>
      <c r="G49" s="105">
        <v>1</v>
      </c>
      <c r="H49" s="107">
        <v>1</v>
      </c>
      <c r="I49" s="48"/>
      <c r="J49" s="125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3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48" t="s">
        <v>416</v>
      </c>
      <c r="C50" s="117" t="s">
        <v>311</v>
      </c>
      <c r="D50" s="124"/>
      <c r="E50" s="107">
        <v>1</v>
      </c>
      <c r="F50" s="107">
        <v>0</v>
      </c>
      <c r="G50" s="107">
        <v>0</v>
      </c>
      <c r="H50" s="107">
        <v>0</v>
      </c>
      <c r="I50" s="107">
        <v>0</v>
      </c>
      <c r="J50" s="125">
        <f t="shared" si="1"/>
        <v>1</v>
      </c>
      <c r="K50" s="26" t="s">
        <v>381</v>
      </c>
      <c r="L50" s="63" t="s">
        <v>381</v>
      </c>
      <c r="M50" s="63" t="s">
        <v>381</v>
      </c>
      <c r="N50" s="63" t="s">
        <v>381</v>
      </c>
      <c r="O50" s="30">
        <v>16</v>
      </c>
      <c r="P50" s="39"/>
      <c r="Q50" s="39">
        <v>6</v>
      </c>
      <c r="R50" s="39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466</v>
      </c>
      <c r="C51" s="117" t="s">
        <v>311</v>
      </c>
      <c r="D51" s="124"/>
      <c r="E51" s="62"/>
      <c r="F51" s="62"/>
      <c r="G51" s="62"/>
      <c r="H51" s="62"/>
      <c r="I51" s="106">
        <v>6</v>
      </c>
      <c r="J51" s="125">
        <f t="shared" si="1"/>
        <v>6</v>
      </c>
      <c r="K51" s="26" t="s">
        <v>381</v>
      </c>
      <c r="L51" s="76" t="s">
        <v>396</v>
      </c>
      <c r="M51" s="76" t="s">
        <v>396</v>
      </c>
      <c r="N51" s="76" t="s">
        <v>381</v>
      </c>
      <c r="O51" s="30" t="s">
        <v>397</v>
      </c>
      <c r="P51" s="39"/>
      <c r="Q51" s="39"/>
      <c r="R51" s="39">
        <v>27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5"/>
      <c r="D52" s="124"/>
      <c r="E52" s="48"/>
      <c r="F52" s="48"/>
      <c r="G52" s="48"/>
      <c r="H52" s="48"/>
      <c r="I52" s="48"/>
      <c r="J52" s="125"/>
      <c r="K52" s="63"/>
      <c r="L52" s="76"/>
      <c r="M52" s="76"/>
      <c r="N52" s="76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/>
      <c r="C53" s="25"/>
      <c r="D53" s="124"/>
      <c r="E53" s="62"/>
      <c r="F53" s="62"/>
      <c r="G53" s="62"/>
      <c r="H53" s="62"/>
      <c r="I53" s="62"/>
      <c r="J53" s="125"/>
      <c r="K53" s="63"/>
      <c r="L53" s="76"/>
      <c r="M53" s="76"/>
      <c r="N53" s="76"/>
      <c r="O53" s="30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17" t="s">
        <v>335</v>
      </c>
      <c r="D54" s="124"/>
      <c r="E54" s="106">
        <v>1</v>
      </c>
      <c r="F54" s="106">
        <v>2</v>
      </c>
      <c r="G54" s="106">
        <v>1</v>
      </c>
      <c r="H54" s="106">
        <v>1</v>
      </c>
      <c r="I54" s="106">
        <v>1</v>
      </c>
      <c r="J54" s="125">
        <f>SUM(E54:I54)</f>
        <v>6</v>
      </c>
      <c r="K54" s="3" t="s">
        <v>381</v>
      </c>
      <c r="L54" s="63" t="s">
        <v>381</v>
      </c>
      <c r="M54" s="63" t="s">
        <v>381</v>
      </c>
      <c r="N54" s="63" t="s">
        <v>381</v>
      </c>
      <c r="O54" s="30"/>
      <c r="P54" s="39"/>
      <c r="Q54" s="39">
        <v>6</v>
      </c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418</v>
      </c>
      <c r="C55" s="117" t="s">
        <v>330</v>
      </c>
      <c r="D55" s="124"/>
      <c r="E55" s="106">
        <v>2</v>
      </c>
      <c r="F55" s="106">
        <v>3</v>
      </c>
      <c r="G55" s="106">
        <v>4</v>
      </c>
      <c r="H55" s="106">
        <v>3</v>
      </c>
      <c r="I55" s="106">
        <v>0</v>
      </c>
      <c r="J55" s="125">
        <f t="shared" si="1"/>
        <v>12</v>
      </c>
      <c r="K55" s="119" t="s">
        <v>381</v>
      </c>
      <c r="L55" s="76" t="s">
        <v>381</v>
      </c>
      <c r="M55" s="76" t="s">
        <v>396</v>
      </c>
      <c r="N55" s="76" t="s">
        <v>396</v>
      </c>
      <c r="O55" s="30"/>
      <c r="P55" s="39">
        <v>1.5</v>
      </c>
      <c r="Q55" s="39"/>
      <c r="R55" s="39">
        <v>15</v>
      </c>
      <c r="S55" s="39">
        <v>65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63" t="s">
        <v>467</v>
      </c>
      <c r="C56" s="117" t="s">
        <v>330</v>
      </c>
      <c r="D56" s="124"/>
      <c r="E56" s="62"/>
      <c r="F56" s="62"/>
      <c r="G56" s="62"/>
      <c r="H56" s="62"/>
      <c r="I56" s="106">
        <v>3</v>
      </c>
      <c r="J56" s="125">
        <f t="shared" si="1"/>
        <v>3</v>
      </c>
      <c r="K56" s="119" t="s">
        <v>381</v>
      </c>
      <c r="L56" s="76" t="s">
        <v>396</v>
      </c>
      <c r="M56" s="76" t="s">
        <v>396</v>
      </c>
      <c r="N56" s="76" t="s">
        <v>381</v>
      </c>
      <c r="O56" s="30"/>
      <c r="P56" s="39">
        <v>1.5</v>
      </c>
      <c r="Q56" s="39"/>
      <c r="R56" s="39">
        <v>12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76" t="s">
        <v>420</v>
      </c>
      <c r="C57" s="117" t="s">
        <v>330</v>
      </c>
      <c r="D57" s="124"/>
      <c r="E57" s="106">
        <v>3</v>
      </c>
      <c r="F57" s="106">
        <v>4</v>
      </c>
      <c r="G57" s="106">
        <v>4</v>
      </c>
      <c r="H57" s="106">
        <v>3</v>
      </c>
      <c r="I57" s="106">
        <v>2</v>
      </c>
      <c r="J57" s="125">
        <f t="shared" si="1"/>
        <v>16</v>
      </c>
      <c r="K57" s="119"/>
      <c r="L57" s="76"/>
      <c r="M57" s="76"/>
      <c r="N57" s="76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C58" s="25"/>
      <c r="D58" s="124"/>
      <c r="E58" s="62"/>
      <c r="F58" s="62"/>
      <c r="G58" s="62"/>
      <c r="H58" s="62"/>
      <c r="I58" s="62"/>
      <c r="J58" s="141"/>
      <c r="K58" s="119"/>
      <c r="L58" s="63"/>
      <c r="M58" s="63"/>
      <c r="N58" s="63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25"/>
      <c r="K59" s="48"/>
      <c r="L59" s="48"/>
      <c r="M59" s="48"/>
      <c r="N59" s="48"/>
      <c r="O59" s="44" t="s">
        <v>336</v>
      </c>
      <c r="P59" s="60">
        <f>SUM(P37:P58)</f>
        <v>35</v>
      </c>
      <c r="Q59" s="60">
        <f>SUM(Q37:Q58)</f>
        <v>72</v>
      </c>
      <c r="R59" s="60">
        <f>SUM(R37:R58)</f>
        <v>96</v>
      </c>
      <c r="S59" s="60">
        <f>SUM(S37:S58)</f>
        <v>80</v>
      </c>
      <c r="T59" s="32">
        <f>SUM(P59:S59)</f>
        <v>283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25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80</v>
      </c>
      <c r="Q61" s="90">
        <f>Q31+Q59</f>
        <v>195</v>
      </c>
      <c r="R61" s="90">
        <f>R31+R59</f>
        <v>292.5</v>
      </c>
      <c r="S61" s="90">
        <f>S31+S59</f>
        <v>220</v>
      </c>
      <c r="T61" s="32">
        <f>SUM(P61:S61)</f>
        <v>787.5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5.7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5.7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5.7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5.7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5.7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5.7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5.7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5.7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5.7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5.7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5.7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5.7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15.75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5.7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5.7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5.7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620</v>
      </c>
      <c r="C78" s="43"/>
      <c r="D78" s="143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433</v>
      </c>
      <c r="C79" s="43"/>
      <c r="D79" s="143"/>
      <c r="E79" s="222">
        <v>9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5"/>
      <c r="V81" s="5"/>
      <c r="W81" s="5"/>
      <c r="X81" s="5"/>
      <c r="Y81" s="5"/>
      <c r="Z81" s="5"/>
      <c r="AA81" s="5"/>
      <c r="AB81" s="5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5"/>
      <c r="V82" s="5"/>
      <c r="W82" s="5"/>
      <c r="X82" s="5"/>
      <c r="Y82" s="5"/>
      <c r="Z82" s="5"/>
      <c r="AA82" s="5"/>
      <c r="AB82" s="5"/>
    </row>
    <row r="83" spans="1:28" ht="16.149999999999999" customHeight="1" x14ac:dyDescent="0.4"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</row>
    <row r="84" spans="1:28" ht="16.149999999999999" customHeight="1" x14ac:dyDescent="0.4">
      <c r="P84" s="2"/>
      <c r="Q84" s="2"/>
      <c r="R84" s="2"/>
      <c r="S84" s="2"/>
      <c r="T84" s="2"/>
      <c r="U84" s="4"/>
      <c r="V84" s="4"/>
      <c r="W84" s="4"/>
      <c r="X84" s="4"/>
      <c r="Y84" s="4"/>
      <c r="Z84" s="4"/>
      <c r="AA84" s="4"/>
      <c r="AB84" s="4"/>
    </row>
    <row r="85" spans="1:28" s="1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1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5" customFormat="1" ht="16.149999999999999" customHeight="1" x14ac:dyDescent="0.4">
      <c r="A87" s="2"/>
      <c r="U87" s="4"/>
      <c r="V87" s="4"/>
      <c r="W87" s="4"/>
      <c r="X87" s="4"/>
      <c r="Y87" s="4"/>
      <c r="Z87" s="4"/>
      <c r="AA87" s="4"/>
      <c r="AB87" s="4"/>
    </row>
    <row r="88" spans="1:28" s="5" customFormat="1" ht="16.149999999999999" customHeight="1" x14ac:dyDescent="0.4">
      <c r="A88" s="2"/>
      <c r="U88" s="4"/>
      <c r="V88" s="4"/>
      <c r="W88" s="4"/>
      <c r="X88" s="4"/>
      <c r="Y88" s="4"/>
      <c r="Z88" s="4"/>
      <c r="AA88" s="4"/>
      <c r="AB88" s="4"/>
    </row>
    <row r="89" spans="1:28" s="1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s="4" customFormat="1" ht="16.149999999999999" customHeight="1" x14ac:dyDescent="0.4">
      <c r="A93" s="5"/>
      <c r="U93" s="2"/>
      <c r="V93" s="2"/>
      <c r="W93" s="2"/>
      <c r="X93" s="2"/>
      <c r="Y93" s="2"/>
      <c r="Z93" s="2"/>
      <c r="AA93" s="2"/>
      <c r="AB93" s="2"/>
    </row>
    <row r="94" spans="1:28" s="4" customFormat="1" ht="16.149999999999999" customHeight="1" x14ac:dyDescent="0.4">
      <c r="A94" s="1"/>
      <c r="U94" s="2"/>
      <c r="V94" s="2"/>
      <c r="W94" s="2"/>
      <c r="X94" s="2"/>
      <c r="Y94" s="2"/>
      <c r="Z94" s="2"/>
      <c r="AA94" s="2"/>
      <c r="AB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</row>
    <row r="134" spans="1:28" ht="16.149999999999999" customHeight="1" x14ac:dyDescent="0.4"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</row>
    <row r="135" spans="1:28" ht="16.149999999999999" customHeight="1" x14ac:dyDescent="0.4">
      <c r="P135" s="2"/>
      <c r="Q135" s="2"/>
      <c r="R135" s="2"/>
      <c r="S135" s="2"/>
      <c r="T135" s="2"/>
      <c r="U135" s="5"/>
      <c r="V135" s="5"/>
      <c r="W135" s="5"/>
      <c r="X135" s="5"/>
      <c r="Y135" s="5"/>
      <c r="Z135" s="5"/>
      <c r="AA135" s="5"/>
      <c r="AB135" s="5"/>
    </row>
    <row r="136" spans="1:28" ht="16.149999999999999" customHeight="1" x14ac:dyDescent="0.4">
      <c r="P136" s="2"/>
      <c r="Q136" s="2"/>
      <c r="R136" s="2"/>
      <c r="S136" s="2"/>
      <c r="T136" s="2"/>
      <c r="U136" s="5"/>
      <c r="V136" s="5"/>
      <c r="W136" s="5"/>
      <c r="X136" s="5"/>
      <c r="Y136" s="5"/>
      <c r="Z136" s="5"/>
      <c r="AA136" s="5"/>
      <c r="AB136" s="5"/>
    </row>
    <row r="137" spans="1:28" ht="16.149999999999999" customHeight="1" x14ac:dyDescent="0.4"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</row>
    <row r="138" spans="1:28" ht="16.149999999999999" customHeight="1" x14ac:dyDescent="0.4">
      <c r="P138" s="2"/>
      <c r="Q138" s="2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</row>
    <row r="139" spans="1:28" s="1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1" customFormat="1" ht="16.149999999999999" customHeight="1" x14ac:dyDescent="0.4">
      <c r="A140" s="2"/>
      <c r="U140" s="4"/>
      <c r="V140" s="4"/>
      <c r="W140" s="4"/>
      <c r="X140" s="4"/>
      <c r="Y140" s="4"/>
      <c r="Z140" s="4"/>
      <c r="AA140" s="4"/>
      <c r="AB140" s="4"/>
    </row>
    <row r="141" spans="1:28" s="5" customFormat="1" ht="16.149999999999999" customHeight="1" x14ac:dyDescent="0.4">
      <c r="A141" s="2"/>
      <c r="U141" s="4"/>
      <c r="V141" s="4"/>
      <c r="W141" s="4"/>
      <c r="X141" s="4"/>
      <c r="Y141" s="4"/>
      <c r="Z141" s="4"/>
      <c r="AA141" s="4"/>
      <c r="AB141" s="4"/>
    </row>
    <row r="142" spans="1:28" s="5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1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s="4" customFormat="1" ht="16.149999999999999" customHeight="1" x14ac:dyDescent="0.4">
      <c r="A146" s="5"/>
      <c r="U146" s="2"/>
      <c r="V146" s="2"/>
      <c r="W146" s="2"/>
      <c r="X146" s="2"/>
      <c r="Y146" s="2"/>
      <c r="Z146" s="2"/>
      <c r="AA146" s="2"/>
      <c r="AB146" s="2"/>
    </row>
    <row r="147" spans="1:28" s="4" customFormat="1" ht="16.149999999999999" customHeight="1" x14ac:dyDescent="0.4">
      <c r="A147" s="5"/>
      <c r="U147" s="2"/>
      <c r="V147" s="2"/>
      <c r="W147" s="2"/>
      <c r="X147" s="2"/>
      <c r="Y147" s="2"/>
      <c r="Z147" s="2"/>
      <c r="AA147" s="2"/>
      <c r="AB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</row>
    <row r="194" spans="1:28" ht="16.149999999999999" customHeight="1" x14ac:dyDescent="0.4">
      <c r="P194" s="2"/>
      <c r="Q194" s="2"/>
      <c r="R194" s="2"/>
      <c r="S194" s="2"/>
      <c r="T194" s="2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  <c r="U198" s="10"/>
      <c r="V198" s="10"/>
      <c r="W198" s="10"/>
      <c r="X198" s="10"/>
      <c r="Y198" s="10"/>
      <c r="Z198" s="10"/>
      <c r="AA198" s="10"/>
      <c r="AB198" s="10"/>
    </row>
    <row r="199" spans="1:28" ht="16.149999999999999" customHeight="1" x14ac:dyDescent="0.4">
      <c r="P199" s="2"/>
      <c r="Q199" s="2"/>
      <c r="R199" s="2"/>
      <c r="S199" s="2"/>
      <c r="T199" s="2"/>
      <c r="U199" s="10"/>
      <c r="V199" s="10"/>
      <c r="W199" s="10"/>
      <c r="X199" s="10"/>
      <c r="Y199" s="10"/>
      <c r="Z199" s="10"/>
      <c r="AA199" s="10"/>
      <c r="AB199" s="10"/>
    </row>
    <row r="200" spans="1:28" ht="16.149999999999999" customHeight="1" x14ac:dyDescent="0.4">
      <c r="P200" s="2"/>
      <c r="Q200" s="2"/>
      <c r="R200" s="2"/>
      <c r="S200" s="2"/>
      <c r="T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s="10" customFormat="1" ht="16.149999999999999" customHeight="1" x14ac:dyDescent="0.4">
      <c r="A204" s="2"/>
      <c r="U204" s="2"/>
      <c r="V204" s="2"/>
      <c r="W204" s="2"/>
      <c r="X204" s="2"/>
      <c r="Y204" s="2"/>
      <c r="Z204" s="2"/>
      <c r="AA204" s="2"/>
      <c r="AB204" s="2"/>
    </row>
    <row r="205" spans="1:28" s="10" customFormat="1" ht="16.149999999999999" customHeight="1" x14ac:dyDescent="0.4">
      <c r="A205" s="2"/>
      <c r="U205" s="2"/>
      <c r="V205" s="2"/>
      <c r="W205" s="2"/>
      <c r="X205" s="2"/>
      <c r="Y205" s="2"/>
      <c r="Z205" s="2"/>
      <c r="AA205" s="2"/>
      <c r="AB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</sheetData>
  <mergeCells count="28">
    <mergeCell ref="A6:A9"/>
    <mergeCell ref="A10:A69"/>
    <mergeCell ref="E79:N79"/>
    <mergeCell ref="O79:T79"/>
    <mergeCell ref="K6:K8"/>
    <mergeCell ref="J6:J8"/>
    <mergeCell ref="P6:R6"/>
    <mergeCell ref="S6:S7"/>
    <mergeCell ref="U7:AB7"/>
    <mergeCell ref="F78:N78"/>
    <mergeCell ref="O78:T78"/>
    <mergeCell ref="F33:N33"/>
    <mergeCell ref="O33:T33"/>
    <mergeCell ref="E34:F34"/>
    <mergeCell ref="O34:T34"/>
    <mergeCell ref="U8:X8"/>
    <mergeCell ref="Y8:AB8"/>
    <mergeCell ref="O1:T1"/>
    <mergeCell ref="O3:T3"/>
    <mergeCell ref="B6:B8"/>
    <mergeCell ref="E6:E8"/>
    <mergeCell ref="F6:F8"/>
    <mergeCell ref="G6:G8"/>
    <mergeCell ref="H6:H8"/>
    <mergeCell ref="I6:I8"/>
    <mergeCell ref="O6:O8"/>
    <mergeCell ref="C6:C8"/>
    <mergeCell ref="D6:D8"/>
  </mergeCells>
  <conditionalFormatting sqref="B1:B28">
    <cfRule type="expression" dxfId="110" priority="1">
      <formula>LEN($B:$B)&gt;60</formula>
    </cfRule>
  </conditionalFormatting>
  <conditionalFormatting sqref="B62:C77">
    <cfRule type="expression" dxfId="109" priority="2">
      <formula>LEN($B:$B)&gt;60</formula>
    </cfRule>
  </conditionalFormatting>
  <conditionalFormatting sqref="E24:H30 I26 I28">
    <cfRule type="containsText" dxfId="108" priority="11" operator="containsText" text="oui">
      <formula>NOT(ISERROR(SEARCH("oui",E24)))</formula>
    </cfRule>
  </conditionalFormatting>
  <conditionalFormatting sqref="E37:H49 E51:H60">
    <cfRule type="containsText" dxfId="107" priority="27" operator="containsText" text="oui">
      <formula>NOT(ISERROR(SEARCH("oui",E37)))</formula>
    </cfRule>
  </conditionalFormatting>
  <conditionalFormatting sqref="E26:I28 E1:N6 E9:N10 K11:N23 L31:O32 E36:N38 K39:N53 L54:N58 K55:K57 E58:K77 L59:O77 E80:N1048576">
    <cfRule type="expression" dxfId="106" priority="12">
      <formula>LEN($B:$B)&gt;60</formula>
    </cfRule>
  </conditionalFormatting>
  <conditionalFormatting sqref="E50:I50">
    <cfRule type="containsText" dxfId="105" priority="22" operator="containsText" text="oui">
      <formula>NOT(ISERROR(SEARCH("oui",E50)))</formula>
    </cfRule>
  </conditionalFormatting>
  <conditionalFormatting sqref="E10:J10 E11:I23 J11:J29">
    <cfRule type="containsText" dxfId="104" priority="29" operator="containsText" text="oui">
      <formula>NOT(ISERROR(SEARCH("oui",E10)))</formula>
    </cfRule>
  </conditionalFormatting>
  <conditionalFormatting sqref="E39:J57 E11:J25 J26:J28 E29:K32 K24:K28 L24:N30 P25:P26 B30:B57 E33:F33 E34 E35:F35 B59:B61 E78:E79 B78:B1048576">
    <cfRule type="expression" dxfId="103" priority="79">
      <formula>LEN($B:$B)&gt;60</formula>
    </cfRule>
  </conditionalFormatting>
  <conditionalFormatting sqref="F47">
    <cfRule type="containsText" dxfId="102" priority="25" operator="containsText" text="oui">
      <formula>NOT(ISERROR(SEARCH("oui",F47)))</formula>
    </cfRule>
  </conditionalFormatting>
  <conditionalFormatting sqref="F78">
    <cfRule type="expression" dxfId="101" priority="20">
      <formula>LEN($B:$B)&gt;60</formula>
    </cfRule>
  </conditionalFormatting>
  <conditionalFormatting sqref="I50:I51">
    <cfRule type="containsText" dxfId="100" priority="21" operator="containsText" text="oui">
      <formula>NOT(ISERROR(SEARCH("oui",I50)))</formula>
    </cfRule>
  </conditionalFormatting>
  <conditionalFormatting sqref="I54 I56:I57">
    <cfRule type="containsText" dxfId="99" priority="64" operator="containsText" text="oui">
      <formula>NOT(ISERROR(SEARCH("oui",I54)))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P25:P26 E79:E1048576 E33:E36 F33 K37:K51 E1:N6 B78:B1048576 G36:N36 E9:N9 E78:F78 K10:K23 O31:O32 B30:B57 B59:B61 O59:O77 B62:C77 F80:N1048576 B1:B28" xr:uid="{00000000-0002-0000-0700-000000000000}">
      <formula1>61</formula1>
    </dataValidation>
    <dataValidation type="list" allowBlank="1" showInputMessage="1" showErrorMessage="1" sqref="Z10:Z79 V10:V79" xr:uid="{00000000-0002-0000-07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700-000002000000}">
          <x14:formula1>
            <xm:f>choix!$A$1:$A$2</xm:f>
          </x14:formula1>
          <xm:sqref>K52:K53 K55:K58 L37:N58 K24:K30 L10:N30</xm:sqref>
        </x14:dataValidation>
        <x14:dataValidation type="list" errorStyle="warning" allowBlank="1" showInputMessage="1" showErrorMessage="1" error="uniquement oui ou non_x000a_" prompt="Utilisez liste déroulante" xr:uid="{00000000-0002-0000-0700-000003000000}">
          <x14:formula1>
            <xm:f>choix!$A$1:$A$2</xm:f>
          </x14:formula1>
          <xm:sqref>E61:J61</xm:sqref>
        </x14:dataValidation>
        <x14:dataValidation type="list" errorStyle="warning" allowBlank="1" showInputMessage="1" showErrorMessage="1" error="uniquement oui ou non_x000a_" prompt="Utilisez liste déroulante" xr:uid="{00000000-0002-0000-0700-000004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700-000005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052"/>
  <sheetViews>
    <sheetView zoomScale="80" zoomScaleNormal="80" zoomScaleSheetLayoutView="80" zoomScalePageLayoutView="70" workbookViewId="0">
      <pane xSplit="2" ySplit="8" topLeftCell="C52" activePane="bottomRight" state="frozen"/>
      <selection pane="topRight" activeCell="C1" sqref="C1"/>
      <selection pane="bottomLeft" activeCell="A9" sqref="A9"/>
      <selection pane="bottomRight" activeCell="J61" sqref="J61"/>
    </sheetView>
  </sheetViews>
  <sheetFormatPr baseColWidth="10" defaultColWidth="11.27734375" defaultRowHeight="16.149999999999999" customHeight="1" x14ac:dyDescent="0.4"/>
  <cols>
    <col min="1" max="1" width="11.27734375" style="2"/>
    <col min="2" max="2" width="54" style="2" customWidth="1"/>
    <col min="3" max="3" width="9.1640625" style="2" customWidth="1"/>
    <col min="4" max="4" width="6.71875" style="2" customWidth="1"/>
    <col min="5" max="5" width="16.27734375" style="2" customWidth="1"/>
    <col min="6" max="6" width="16" style="2" customWidth="1"/>
    <col min="7" max="7" width="17.1640625" style="2" customWidth="1"/>
    <col min="8" max="8" width="16" style="2" customWidth="1"/>
    <col min="9" max="9" width="16.27734375" style="2" customWidth="1"/>
    <col min="10" max="10" width="14.83203125" style="2" customWidth="1"/>
    <col min="11" max="11" width="13.71875" style="2" customWidth="1"/>
    <col min="12" max="14" width="8.1640625" style="2" customWidth="1"/>
    <col min="15" max="15" width="10" style="2" customWidth="1"/>
    <col min="16" max="18" width="9.71875" style="8" customWidth="1"/>
    <col min="19" max="19" width="11.5546875" style="8" customWidth="1"/>
    <col min="20" max="20" width="10" style="8" customWidth="1"/>
    <col min="21" max="21" width="14.83203125" style="2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18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468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45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19"/>
      <c r="D4" s="1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20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48" t="s">
        <v>282</v>
      </c>
      <c r="D6" s="248" t="s">
        <v>283</v>
      </c>
      <c r="E6" s="204" t="s">
        <v>469</v>
      </c>
      <c r="F6" s="207" t="s">
        <v>470</v>
      </c>
      <c r="G6" s="207" t="s">
        <v>286</v>
      </c>
      <c r="H6" s="207" t="s">
        <v>287</v>
      </c>
      <c r="I6" s="207" t="s">
        <v>375</v>
      </c>
      <c r="J6" s="204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48"/>
      <c r="D7" s="248"/>
      <c r="E7" s="210"/>
      <c r="F7" s="208"/>
      <c r="G7" s="208"/>
      <c r="H7" s="210"/>
      <c r="I7" s="208"/>
      <c r="J7" s="205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38.25" customHeight="1" x14ac:dyDescent="0.4">
      <c r="A8" s="201"/>
      <c r="B8" s="235"/>
      <c r="C8" s="248"/>
      <c r="D8" s="248"/>
      <c r="E8" s="257"/>
      <c r="F8" s="267"/>
      <c r="G8" s="267"/>
      <c r="H8" s="257"/>
      <c r="I8" s="267"/>
      <c r="J8" s="266"/>
      <c r="K8" s="265"/>
      <c r="L8" s="169" t="s">
        <v>440</v>
      </c>
      <c r="M8" s="169" t="s">
        <v>377</v>
      </c>
      <c r="N8" s="169" t="s">
        <v>378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380</v>
      </c>
      <c r="C9" s="29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48" t="s">
        <v>382</v>
      </c>
      <c r="C10" s="117" t="s">
        <v>311</v>
      </c>
      <c r="D10" s="124"/>
      <c r="E10" s="48"/>
      <c r="F10" s="104">
        <v>2</v>
      </c>
      <c r="G10" s="104">
        <v>1</v>
      </c>
      <c r="H10" s="48"/>
      <c r="I10" s="62"/>
      <c r="J10" s="141">
        <f>SUM(E10:I10)</f>
        <v>3</v>
      </c>
      <c r="K10" s="26" t="s">
        <v>381</v>
      </c>
      <c r="L10" s="63" t="s">
        <v>381</v>
      </c>
      <c r="M10" s="63" t="s">
        <v>381</v>
      </c>
      <c r="N10" s="63" t="s">
        <v>381</v>
      </c>
      <c r="O10" s="30">
        <v>61</v>
      </c>
      <c r="P10" s="39">
        <f>3+1.5+1.5</f>
        <v>6</v>
      </c>
      <c r="Q10" s="39">
        <f>6+6</f>
        <v>12</v>
      </c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441</v>
      </c>
      <c r="C11" s="117" t="s">
        <v>311</v>
      </c>
      <c r="D11" s="124"/>
      <c r="E11" s="62"/>
      <c r="F11" s="106">
        <v>2</v>
      </c>
      <c r="G11" s="106">
        <v>1</v>
      </c>
      <c r="H11" s="62"/>
      <c r="I11" s="62"/>
      <c r="J11" s="141">
        <f t="shared" ref="J11:J28" si="0">SUM(E11:I11)</f>
        <v>3</v>
      </c>
      <c r="K11" s="26" t="s">
        <v>381</v>
      </c>
      <c r="L11" s="63" t="s">
        <v>381</v>
      </c>
      <c r="M11" s="63" t="s">
        <v>381</v>
      </c>
      <c r="N11" s="63" t="s">
        <v>381</v>
      </c>
      <c r="O11" s="30">
        <v>62</v>
      </c>
      <c r="P11" s="39">
        <f>7.5+1.5</f>
        <v>9</v>
      </c>
      <c r="Q11" s="39">
        <v>12</v>
      </c>
      <c r="R11" s="39">
        <f>3+3</f>
        <v>6</v>
      </c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384</v>
      </c>
      <c r="C12" s="117" t="s">
        <v>311</v>
      </c>
      <c r="D12" s="124"/>
      <c r="E12" s="104">
        <v>2</v>
      </c>
      <c r="F12" s="48"/>
      <c r="G12" s="48"/>
      <c r="H12" s="48"/>
      <c r="I12" s="62"/>
      <c r="J12" s="141">
        <f t="shared" si="0"/>
        <v>2</v>
      </c>
      <c r="K12" s="26" t="s">
        <v>381</v>
      </c>
      <c r="L12" s="63" t="s">
        <v>381</v>
      </c>
      <c r="M12" s="63" t="s">
        <v>381</v>
      </c>
      <c r="N12" s="63" t="s">
        <v>381</v>
      </c>
      <c r="O12" s="30">
        <v>62</v>
      </c>
      <c r="P12" s="39">
        <f>7.5+3</f>
        <v>10.5</v>
      </c>
      <c r="Q12" s="39">
        <v>9</v>
      </c>
      <c r="R12" s="39">
        <v>3</v>
      </c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442</v>
      </c>
      <c r="C13" s="117" t="s">
        <v>311</v>
      </c>
      <c r="D13" s="124"/>
      <c r="E13" s="48"/>
      <c r="F13" s="104">
        <v>1</v>
      </c>
      <c r="G13" s="48"/>
      <c r="H13" s="104">
        <v>1</v>
      </c>
      <c r="I13" s="62"/>
      <c r="J13" s="141">
        <f t="shared" si="0"/>
        <v>2</v>
      </c>
      <c r="K13" s="26" t="s">
        <v>381</v>
      </c>
      <c r="L13" s="63" t="s">
        <v>381</v>
      </c>
      <c r="M13" s="63" t="s">
        <v>381</v>
      </c>
      <c r="N13" s="63" t="s">
        <v>381</v>
      </c>
      <c r="O13" s="30">
        <v>61</v>
      </c>
      <c r="P13" s="39">
        <v>1.5</v>
      </c>
      <c r="Q13" s="39">
        <f>15+3</f>
        <v>18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386</v>
      </c>
      <c r="C14" s="117" t="s">
        <v>311</v>
      </c>
      <c r="D14" s="124"/>
      <c r="E14" s="48"/>
      <c r="F14" s="104">
        <v>1</v>
      </c>
      <c r="G14" s="104">
        <v>2</v>
      </c>
      <c r="H14" s="48"/>
      <c r="I14" s="62"/>
      <c r="J14" s="141">
        <f t="shared" si="0"/>
        <v>3</v>
      </c>
      <c r="K14" s="26" t="s">
        <v>381</v>
      </c>
      <c r="L14" s="63" t="s">
        <v>381</v>
      </c>
      <c r="M14" s="63" t="s">
        <v>381</v>
      </c>
      <c r="N14" s="63" t="s">
        <v>381</v>
      </c>
      <c r="O14" s="30">
        <v>60</v>
      </c>
      <c r="P14" s="39">
        <f>1.5+1.5</f>
        <v>3</v>
      </c>
      <c r="Q14" s="39">
        <v>7.5</v>
      </c>
      <c r="R14" s="39">
        <v>15</v>
      </c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387</v>
      </c>
      <c r="C15" s="117" t="s">
        <v>311</v>
      </c>
      <c r="D15" s="124"/>
      <c r="E15" s="77"/>
      <c r="F15" s="77"/>
      <c r="G15" s="77"/>
      <c r="H15" s="77"/>
      <c r="I15" s="78"/>
      <c r="J15" s="141"/>
      <c r="K15" s="26" t="s">
        <v>381</v>
      </c>
      <c r="L15" s="63" t="s">
        <v>381</v>
      </c>
      <c r="M15" s="63" t="s">
        <v>381</v>
      </c>
      <c r="N15" s="63" t="s">
        <v>381</v>
      </c>
      <c r="O15" s="30">
        <v>60</v>
      </c>
      <c r="P15" s="39"/>
      <c r="Q15" s="39"/>
      <c r="R15" s="39"/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63" t="s">
        <v>388</v>
      </c>
      <c r="C16" s="117" t="s">
        <v>311</v>
      </c>
      <c r="D16" s="124"/>
      <c r="E16" s="48"/>
      <c r="F16" s="104">
        <v>2</v>
      </c>
      <c r="G16" s="104">
        <v>2.5</v>
      </c>
      <c r="H16" s="48"/>
      <c r="I16" s="62"/>
      <c r="J16" s="141">
        <f t="shared" si="0"/>
        <v>4.5</v>
      </c>
      <c r="K16" s="26" t="s">
        <v>381</v>
      </c>
      <c r="L16" s="63" t="s">
        <v>381</v>
      </c>
      <c r="M16" s="63" t="s">
        <v>381</v>
      </c>
      <c r="N16" s="63" t="s">
        <v>381</v>
      </c>
      <c r="O16" s="30">
        <v>60</v>
      </c>
      <c r="P16" s="39">
        <v>1.5</v>
      </c>
      <c r="Q16" s="39">
        <v>9</v>
      </c>
      <c r="R16" s="39">
        <v>24</v>
      </c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48" t="s">
        <v>389</v>
      </c>
      <c r="C17" s="117" t="s">
        <v>311</v>
      </c>
      <c r="D17" s="124"/>
      <c r="E17" s="48"/>
      <c r="F17" s="48"/>
      <c r="G17" s="48"/>
      <c r="H17" s="104">
        <v>1</v>
      </c>
      <c r="I17" s="62"/>
      <c r="J17" s="141">
        <f t="shared" si="0"/>
        <v>1</v>
      </c>
      <c r="K17" s="26" t="s">
        <v>381</v>
      </c>
      <c r="L17" s="63" t="s">
        <v>381</v>
      </c>
      <c r="M17" s="63" t="s">
        <v>381</v>
      </c>
      <c r="N17" s="63" t="s">
        <v>381</v>
      </c>
      <c r="O17" s="30">
        <v>60</v>
      </c>
      <c r="P17" s="39">
        <v>1.5</v>
      </c>
      <c r="Q17" s="39">
        <v>3</v>
      </c>
      <c r="R17" s="39">
        <v>6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390</v>
      </c>
      <c r="C18" s="117" t="s">
        <v>311</v>
      </c>
      <c r="D18" s="124"/>
      <c r="E18" s="62"/>
      <c r="F18" s="62"/>
      <c r="G18" s="104">
        <v>1</v>
      </c>
      <c r="H18" s="104">
        <v>1</v>
      </c>
      <c r="I18" s="62"/>
      <c r="J18" s="141">
        <f t="shared" si="0"/>
        <v>2</v>
      </c>
      <c r="K18" s="26" t="s">
        <v>381</v>
      </c>
      <c r="L18" s="63" t="s">
        <v>381</v>
      </c>
      <c r="M18" s="63" t="s">
        <v>381</v>
      </c>
      <c r="N18" s="63" t="s">
        <v>381</v>
      </c>
      <c r="O18" s="30">
        <v>60</v>
      </c>
      <c r="P18" s="39">
        <v>3</v>
      </c>
      <c r="Q18" s="39">
        <v>12</v>
      </c>
      <c r="R18" s="39">
        <v>15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63" t="s">
        <v>391</v>
      </c>
      <c r="C19" s="117" t="s">
        <v>311</v>
      </c>
      <c r="D19" s="124"/>
      <c r="E19" s="106">
        <v>1</v>
      </c>
      <c r="F19" s="106">
        <v>1</v>
      </c>
      <c r="G19" s="62"/>
      <c r="H19" s="106">
        <v>1</v>
      </c>
      <c r="I19" s="62"/>
      <c r="J19" s="141">
        <f t="shared" si="0"/>
        <v>3</v>
      </c>
      <c r="K19" s="26" t="s">
        <v>381</v>
      </c>
      <c r="L19" s="63" t="s">
        <v>381</v>
      </c>
      <c r="M19" s="63" t="s">
        <v>381</v>
      </c>
      <c r="N19" s="63" t="s">
        <v>381</v>
      </c>
      <c r="O19" s="30" t="s">
        <v>325</v>
      </c>
      <c r="P19" s="39">
        <f>3+3</f>
        <v>6</v>
      </c>
      <c r="Q19" s="39">
        <v>18</v>
      </c>
      <c r="R19" s="39">
        <v>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48" t="s">
        <v>392</v>
      </c>
      <c r="C20" s="117" t="s">
        <v>311</v>
      </c>
      <c r="D20" s="124"/>
      <c r="E20" s="62"/>
      <c r="F20" s="106">
        <v>0.5</v>
      </c>
      <c r="G20" s="106">
        <v>0.5</v>
      </c>
      <c r="H20" s="62"/>
      <c r="I20" s="76"/>
      <c r="J20" s="141">
        <f t="shared" si="0"/>
        <v>1</v>
      </c>
      <c r="K20" s="26" t="s">
        <v>381</v>
      </c>
      <c r="L20" s="63" t="s">
        <v>381</v>
      </c>
      <c r="M20" s="63" t="s">
        <v>381</v>
      </c>
      <c r="N20" s="63" t="s">
        <v>381</v>
      </c>
      <c r="O20" s="30">
        <v>9</v>
      </c>
      <c r="P20" s="39"/>
      <c r="Q20" s="39">
        <v>4.5</v>
      </c>
      <c r="R20" s="39">
        <v>6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393</v>
      </c>
      <c r="C21" s="117" t="s">
        <v>311</v>
      </c>
      <c r="D21" s="124"/>
      <c r="E21" s="106">
        <v>1</v>
      </c>
      <c r="F21" s="106">
        <v>0.5</v>
      </c>
      <c r="G21" s="62"/>
      <c r="H21" s="62"/>
      <c r="I21" s="106">
        <v>0.5</v>
      </c>
      <c r="J21" s="141">
        <f t="shared" si="0"/>
        <v>2</v>
      </c>
      <c r="K21" s="26" t="s">
        <v>381</v>
      </c>
      <c r="L21" s="63" t="s">
        <v>381</v>
      </c>
      <c r="M21" s="63" t="s">
        <v>381</v>
      </c>
      <c r="N21" s="63" t="s">
        <v>381</v>
      </c>
      <c r="O21" s="30">
        <v>11</v>
      </c>
      <c r="P21" s="39"/>
      <c r="Q21" s="39">
        <v>9</v>
      </c>
      <c r="R21" s="39">
        <v>7.5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394</v>
      </c>
      <c r="C22" s="117" t="s">
        <v>311</v>
      </c>
      <c r="D22" s="124"/>
      <c r="E22" s="106">
        <v>0</v>
      </c>
      <c r="F22" s="106">
        <v>0</v>
      </c>
      <c r="G22" s="106">
        <v>0</v>
      </c>
      <c r="H22" s="106">
        <v>0</v>
      </c>
      <c r="I22" s="106">
        <v>1</v>
      </c>
      <c r="J22" s="141">
        <f t="shared" si="0"/>
        <v>1</v>
      </c>
      <c r="K22" s="26" t="s">
        <v>381</v>
      </c>
      <c r="L22" s="63" t="s">
        <v>381</v>
      </c>
      <c r="M22" s="63" t="s">
        <v>381</v>
      </c>
      <c r="N22" s="63" t="s">
        <v>381</v>
      </c>
      <c r="O22" s="30">
        <v>16</v>
      </c>
      <c r="P22" s="39"/>
      <c r="Q22" s="39">
        <v>3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63" t="s">
        <v>462</v>
      </c>
      <c r="C23" s="117" t="s">
        <v>311</v>
      </c>
      <c r="D23" s="124"/>
      <c r="E23" s="48"/>
      <c r="F23" s="48"/>
      <c r="G23" s="48"/>
      <c r="H23" s="48"/>
      <c r="I23" s="106">
        <v>4.5</v>
      </c>
      <c r="J23" s="141">
        <f t="shared" si="0"/>
        <v>4.5</v>
      </c>
      <c r="K23" s="42" t="s">
        <v>381</v>
      </c>
      <c r="L23" s="63" t="s">
        <v>396</v>
      </c>
      <c r="M23" s="63" t="s">
        <v>396</v>
      </c>
      <c r="N23" s="63" t="s">
        <v>381</v>
      </c>
      <c r="O23" s="30" t="s">
        <v>397</v>
      </c>
      <c r="P23" s="39"/>
      <c r="Q23" s="39"/>
      <c r="R23" s="39">
        <v>52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48"/>
      <c r="C24" s="26"/>
      <c r="D24" s="124"/>
      <c r="E24" s="48"/>
      <c r="F24" s="48"/>
      <c r="G24" s="48"/>
      <c r="H24" s="48"/>
      <c r="I24" s="48"/>
      <c r="J24" s="141"/>
      <c r="K24" s="63"/>
      <c r="L24" s="63"/>
      <c r="M24" s="63"/>
      <c r="N24" s="63"/>
      <c r="O24" s="30"/>
      <c r="P24" s="39"/>
      <c r="Q24" s="39"/>
      <c r="R24" s="39"/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25"/>
      <c r="D25" s="124"/>
      <c r="E25" s="62"/>
      <c r="F25" s="62"/>
      <c r="G25" s="62"/>
      <c r="H25" s="62"/>
      <c r="I25" s="62"/>
      <c r="J25" s="141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 t="s">
        <v>398</v>
      </c>
      <c r="C26" s="117" t="s">
        <v>335</v>
      </c>
      <c r="D26" s="124"/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41">
        <f t="shared" si="0"/>
        <v>5</v>
      </c>
      <c r="K26" s="119" t="s">
        <v>381</v>
      </c>
      <c r="L26" s="63" t="s">
        <v>381</v>
      </c>
      <c r="M26" s="63" t="s">
        <v>381</v>
      </c>
      <c r="N26" s="63" t="s">
        <v>381</v>
      </c>
      <c r="O26" s="26"/>
      <c r="P26" s="39"/>
      <c r="Q26" s="39">
        <v>6</v>
      </c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443</v>
      </c>
      <c r="C27" s="117" t="s">
        <v>330</v>
      </c>
      <c r="D27" s="124"/>
      <c r="E27" s="106">
        <v>4</v>
      </c>
      <c r="F27" s="106">
        <v>7</v>
      </c>
      <c r="G27" s="106">
        <v>6</v>
      </c>
      <c r="H27" s="106">
        <v>4</v>
      </c>
      <c r="I27" s="62"/>
      <c r="J27" s="141">
        <f t="shared" si="0"/>
        <v>21</v>
      </c>
      <c r="K27" s="119" t="s">
        <v>381</v>
      </c>
      <c r="L27" s="63" t="s">
        <v>396</v>
      </c>
      <c r="M27" s="63" t="s">
        <v>396</v>
      </c>
      <c r="N27" s="63" t="s">
        <v>396</v>
      </c>
      <c r="O27" s="30"/>
      <c r="P27" s="39"/>
      <c r="Q27" s="39"/>
      <c r="R27" s="39"/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444</v>
      </c>
      <c r="C28" s="117" t="s">
        <v>330</v>
      </c>
      <c r="D28" s="124"/>
      <c r="E28" s="62"/>
      <c r="F28" s="62"/>
      <c r="G28" s="62"/>
      <c r="H28" s="62"/>
      <c r="I28" s="106">
        <v>5</v>
      </c>
      <c r="J28" s="141">
        <f t="shared" si="0"/>
        <v>5</v>
      </c>
      <c r="K28" s="119" t="s">
        <v>381</v>
      </c>
      <c r="L28" s="63" t="s">
        <v>396</v>
      </c>
      <c r="M28" s="63" t="s">
        <v>396</v>
      </c>
      <c r="N28" s="63" t="s">
        <v>381</v>
      </c>
      <c r="O28" s="30"/>
      <c r="P28" s="39">
        <v>1.5</v>
      </c>
      <c r="Q28" s="39"/>
      <c r="R28" s="39">
        <v>24</v>
      </c>
      <c r="S28" s="39">
        <v>30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C29" s="25"/>
      <c r="D29" s="124"/>
      <c r="E29" s="62"/>
      <c r="F29" s="62"/>
      <c r="G29" s="62"/>
      <c r="H29" s="62"/>
      <c r="I29" s="62"/>
      <c r="J29" s="141"/>
      <c r="K29" s="63"/>
      <c r="L29" s="63"/>
      <c r="M29" s="63"/>
      <c r="N29" s="63"/>
      <c r="O29" s="30"/>
      <c r="P29" s="39"/>
      <c r="Q29" s="39"/>
      <c r="R29" s="39"/>
      <c r="S29" s="39"/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25"/>
      <c r="D30" s="124"/>
      <c r="E30" s="62"/>
      <c r="F30" s="62"/>
      <c r="G30" s="62"/>
      <c r="H30" s="62"/>
      <c r="I30" s="62"/>
      <c r="J30" s="141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26"/>
      <c r="D31" s="124"/>
      <c r="E31" s="42"/>
      <c r="F31" s="42"/>
      <c r="G31" s="42"/>
      <c r="H31" s="42"/>
      <c r="I31" s="42"/>
      <c r="J31" s="142"/>
      <c r="K31" s="42"/>
      <c r="L31" s="42"/>
      <c r="M31" s="42"/>
      <c r="N31" s="42"/>
      <c r="O31" s="44" t="s">
        <v>336</v>
      </c>
      <c r="P31" s="60">
        <f>SUM(P10:P30)</f>
        <v>43.5</v>
      </c>
      <c r="Q31" s="60">
        <f>SUM(Q10:Q30)</f>
        <v>123</v>
      </c>
      <c r="R31" s="60">
        <f>SUM(R10:R30)</f>
        <v>172.5</v>
      </c>
      <c r="S31" s="60">
        <f>SUM(S10:S30)</f>
        <v>30</v>
      </c>
      <c r="T31" s="32">
        <f>SUM(P31:S31)</f>
        <v>369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26"/>
      <c r="D32" s="124"/>
      <c r="E32" s="42"/>
      <c r="F32" s="51"/>
      <c r="G32" s="52"/>
      <c r="H32" s="42"/>
      <c r="I32" s="51"/>
      <c r="J32" s="122"/>
      <c r="K32" s="51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619</v>
      </c>
      <c r="C33" s="92"/>
      <c r="D33" s="143"/>
      <c r="E33" s="43"/>
      <c r="F33" s="222" t="s">
        <v>445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446</v>
      </c>
      <c r="C34" s="92"/>
      <c r="D34" s="143"/>
      <c r="E34" s="222">
        <v>9</v>
      </c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8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403</v>
      </c>
      <c r="C36" s="29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48" t="s">
        <v>404</v>
      </c>
      <c r="C37" s="117" t="s">
        <v>311</v>
      </c>
      <c r="D37" s="124"/>
      <c r="E37" s="48"/>
      <c r="F37" s="104">
        <v>3</v>
      </c>
      <c r="G37" s="105">
        <v>2</v>
      </c>
      <c r="H37" s="48"/>
      <c r="I37" s="48"/>
      <c r="J37" s="125">
        <f>SUM(E37:I37)</f>
        <v>5</v>
      </c>
      <c r="K37" s="26" t="s">
        <v>381</v>
      </c>
      <c r="L37" s="63" t="s">
        <v>381</v>
      </c>
      <c r="M37" s="63" t="s">
        <v>381</v>
      </c>
      <c r="N37" s="63" t="s">
        <v>381</v>
      </c>
      <c r="O37" s="30">
        <v>61</v>
      </c>
      <c r="P37" s="39">
        <f>4.5+1.5</f>
        <v>6</v>
      </c>
      <c r="Q37" s="39">
        <f>13.5</f>
        <v>13.5</v>
      </c>
      <c r="R37" s="39">
        <v>3</v>
      </c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48" t="s">
        <v>448</v>
      </c>
      <c r="C38" s="117" t="s">
        <v>311</v>
      </c>
      <c r="D38" s="124"/>
      <c r="E38" s="62"/>
      <c r="F38" s="104">
        <v>2</v>
      </c>
      <c r="G38" s="105">
        <v>2</v>
      </c>
      <c r="H38" s="62"/>
      <c r="I38" s="62"/>
      <c r="J38" s="125">
        <f t="shared" ref="J38:J56" si="1">SUM(E38:I38)</f>
        <v>4</v>
      </c>
      <c r="K38" s="26" t="s">
        <v>381</v>
      </c>
      <c r="L38" s="63" t="s">
        <v>381</v>
      </c>
      <c r="M38" s="63" t="s">
        <v>381</v>
      </c>
      <c r="N38" s="63" t="s">
        <v>381</v>
      </c>
      <c r="O38" s="30">
        <v>62</v>
      </c>
      <c r="P38" s="39">
        <f>4.5+1.5+1.5</f>
        <v>7.5</v>
      </c>
      <c r="Q38" s="39">
        <v>6</v>
      </c>
      <c r="R38" s="39">
        <f>3+3</f>
        <v>6</v>
      </c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406</v>
      </c>
      <c r="C39" s="117" t="s">
        <v>311</v>
      </c>
      <c r="D39" s="124"/>
      <c r="E39" s="62"/>
      <c r="F39" s="107">
        <v>2</v>
      </c>
      <c r="G39" s="76"/>
      <c r="H39" s="76"/>
      <c r="I39" s="48"/>
      <c r="J39" s="125">
        <f t="shared" si="1"/>
        <v>2</v>
      </c>
      <c r="K39" s="26" t="s">
        <v>381</v>
      </c>
      <c r="L39" s="63" t="s">
        <v>381</v>
      </c>
      <c r="M39" s="63" t="s">
        <v>381</v>
      </c>
      <c r="N39" s="63" t="s">
        <v>381</v>
      </c>
      <c r="O39" s="30">
        <v>62</v>
      </c>
      <c r="P39" s="39">
        <f>4+3+3</f>
        <v>10</v>
      </c>
      <c r="Q39" s="39">
        <f>1.5+4.5</f>
        <v>6</v>
      </c>
      <c r="R39" s="39"/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48" t="s">
        <v>449</v>
      </c>
      <c r="C40" s="117" t="s">
        <v>311</v>
      </c>
      <c r="D40" s="124"/>
      <c r="E40" s="62"/>
      <c r="F40" s="62"/>
      <c r="G40" s="62"/>
      <c r="H40" s="105">
        <v>2</v>
      </c>
      <c r="I40" s="48"/>
      <c r="J40" s="125">
        <f t="shared" si="1"/>
        <v>2</v>
      </c>
      <c r="K40" s="26" t="s">
        <v>381</v>
      </c>
      <c r="L40" s="63" t="s">
        <v>381</v>
      </c>
      <c r="M40" s="63" t="s">
        <v>381</v>
      </c>
      <c r="N40" s="63" t="s">
        <v>381</v>
      </c>
      <c r="O40" s="30">
        <v>61</v>
      </c>
      <c r="P40" s="39">
        <v>1.5</v>
      </c>
      <c r="Q40" s="39">
        <v>7.5</v>
      </c>
      <c r="R40" s="39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408</v>
      </c>
      <c r="C41" s="117" t="s">
        <v>311</v>
      </c>
      <c r="D41" s="124"/>
      <c r="E41" s="62"/>
      <c r="F41" s="107">
        <v>1</v>
      </c>
      <c r="G41" s="105">
        <v>3</v>
      </c>
      <c r="H41" s="62"/>
      <c r="I41" s="48"/>
      <c r="J41" s="125">
        <f t="shared" si="1"/>
        <v>4</v>
      </c>
      <c r="K41" s="26" t="s">
        <v>381</v>
      </c>
      <c r="L41" s="63" t="s">
        <v>381</v>
      </c>
      <c r="M41" s="63" t="s">
        <v>381</v>
      </c>
      <c r="N41" s="63" t="s">
        <v>381</v>
      </c>
      <c r="O41" s="30">
        <v>60</v>
      </c>
      <c r="P41" s="39">
        <v>4.5</v>
      </c>
      <c r="Q41" s="39">
        <v>4.5</v>
      </c>
      <c r="R41" s="39">
        <v>9</v>
      </c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409</v>
      </c>
      <c r="C42" s="117" t="s">
        <v>311</v>
      </c>
      <c r="D42" s="124"/>
      <c r="E42" s="78"/>
      <c r="F42" s="78"/>
      <c r="G42" s="78"/>
      <c r="H42" s="78"/>
      <c r="I42" s="48"/>
      <c r="J42" s="125"/>
      <c r="K42" s="26" t="s">
        <v>381</v>
      </c>
      <c r="L42" s="63" t="s">
        <v>381</v>
      </c>
      <c r="M42" s="63" t="s">
        <v>381</v>
      </c>
      <c r="N42" s="63" t="s">
        <v>381</v>
      </c>
      <c r="O42" s="30">
        <v>60</v>
      </c>
      <c r="P42" s="39"/>
      <c r="Q42" s="39"/>
      <c r="R42" s="39"/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63" t="s">
        <v>410</v>
      </c>
      <c r="C43" s="117" t="s">
        <v>311</v>
      </c>
      <c r="D43" s="124"/>
      <c r="E43" s="107">
        <v>3</v>
      </c>
      <c r="F43" s="62"/>
      <c r="G43" s="62"/>
      <c r="H43" s="107">
        <v>2</v>
      </c>
      <c r="I43" s="48"/>
      <c r="J43" s="125">
        <f t="shared" si="1"/>
        <v>5</v>
      </c>
      <c r="K43" s="26" t="s">
        <v>381</v>
      </c>
      <c r="L43" s="63" t="s">
        <v>381</v>
      </c>
      <c r="M43" s="63" t="s">
        <v>381</v>
      </c>
      <c r="N43" s="63" t="s">
        <v>381</v>
      </c>
      <c r="O43" s="30">
        <v>60</v>
      </c>
      <c r="P43" s="39">
        <v>1.5</v>
      </c>
      <c r="Q43" s="39">
        <v>13.5</v>
      </c>
      <c r="R43" s="39">
        <v>6</v>
      </c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48" t="s">
        <v>411</v>
      </c>
      <c r="C44" s="117" t="s">
        <v>311</v>
      </c>
      <c r="D44" s="124"/>
      <c r="E44" s="78"/>
      <c r="F44" s="78"/>
      <c r="G44" s="78"/>
      <c r="H44" s="78"/>
      <c r="I44" s="48"/>
      <c r="J44" s="125"/>
      <c r="K44" s="26" t="s">
        <v>381</v>
      </c>
      <c r="L44" s="63" t="s">
        <v>381</v>
      </c>
      <c r="M44" s="63" t="s">
        <v>381</v>
      </c>
      <c r="N44" s="63" t="s">
        <v>381</v>
      </c>
      <c r="O44" s="30">
        <v>60</v>
      </c>
      <c r="P44" s="81"/>
      <c r="Q44" s="81"/>
      <c r="R44" s="81"/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48" t="s">
        <v>412</v>
      </c>
      <c r="C45" s="117" t="s">
        <v>311</v>
      </c>
      <c r="D45" s="124"/>
      <c r="E45" s="62"/>
      <c r="F45" s="107">
        <v>1</v>
      </c>
      <c r="G45" s="62"/>
      <c r="H45" s="107">
        <v>0</v>
      </c>
      <c r="I45" s="48"/>
      <c r="J45" s="125">
        <f t="shared" si="1"/>
        <v>1</v>
      </c>
      <c r="K45" s="26" t="s">
        <v>381</v>
      </c>
      <c r="L45" s="63" t="s">
        <v>381</v>
      </c>
      <c r="M45" s="63" t="s">
        <v>381</v>
      </c>
      <c r="N45" s="63" t="s">
        <v>381</v>
      </c>
      <c r="O45" s="30">
        <v>60</v>
      </c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63" t="s">
        <v>413</v>
      </c>
      <c r="C46" s="117" t="s">
        <v>311</v>
      </c>
      <c r="D46" s="124"/>
      <c r="E46" s="62"/>
      <c r="F46" s="107">
        <v>2</v>
      </c>
      <c r="G46" s="62"/>
      <c r="H46" s="62"/>
      <c r="I46" s="48"/>
      <c r="J46" s="125">
        <f t="shared" si="1"/>
        <v>2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 t="s">
        <v>325</v>
      </c>
      <c r="P46" s="39">
        <v>1</v>
      </c>
      <c r="Q46" s="39">
        <v>3</v>
      </c>
      <c r="R46" s="39">
        <f>3+3</f>
        <v>6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48" t="s">
        <v>414</v>
      </c>
      <c r="C47" s="117" t="s">
        <v>311</v>
      </c>
      <c r="D47" s="124"/>
      <c r="E47" s="107">
        <v>1</v>
      </c>
      <c r="F47" s="62"/>
      <c r="G47" s="62"/>
      <c r="H47" s="107">
        <v>1</v>
      </c>
      <c r="I47" s="48"/>
      <c r="J47" s="125">
        <f t="shared" si="1"/>
        <v>2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>
        <v>9</v>
      </c>
      <c r="P47" s="39"/>
      <c r="Q47" s="39">
        <v>3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48" t="s">
        <v>415</v>
      </c>
      <c r="C48" s="117" t="s">
        <v>311</v>
      </c>
      <c r="D48" s="124"/>
      <c r="E48" s="62"/>
      <c r="F48" s="62"/>
      <c r="G48" s="105">
        <v>1</v>
      </c>
      <c r="H48" s="107">
        <v>1</v>
      </c>
      <c r="I48" s="48"/>
      <c r="J48" s="125">
        <f t="shared" si="1"/>
        <v>2</v>
      </c>
      <c r="K48" s="26" t="s">
        <v>381</v>
      </c>
      <c r="L48" s="63" t="s">
        <v>381</v>
      </c>
      <c r="M48" s="63" t="s">
        <v>381</v>
      </c>
      <c r="N48" s="63" t="s">
        <v>381</v>
      </c>
      <c r="O48" s="30">
        <v>11</v>
      </c>
      <c r="P48" s="39"/>
      <c r="Q48" s="39">
        <v>3</v>
      </c>
      <c r="R48" s="39">
        <v>6</v>
      </c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416</v>
      </c>
      <c r="C49" s="117" t="s">
        <v>311</v>
      </c>
      <c r="D49" s="124"/>
      <c r="E49" s="107">
        <v>1</v>
      </c>
      <c r="F49" s="107">
        <v>0</v>
      </c>
      <c r="G49" s="107">
        <v>0</v>
      </c>
      <c r="H49" s="107">
        <v>0</v>
      </c>
      <c r="I49" s="107">
        <v>0</v>
      </c>
      <c r="J49" s="125">
        <f t="shared" si="1"/>
        <v>1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16</v>
      </c>
      <c r="P49" s="39"/>
      <c r="Q49" s="39">
        <v>6</v>
      </c>
      <c r="R49" s="39"/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63" t="s">
        <v>466</v>
      </c>
      <c r="C50" s="117" t="s">
        <v>311</v>
      </c>
      <c r="D50" s="124"/>
      <c r="E50" s="62"/>
      <c r="F50" s="62"/>
      <c r="G50" s="62"/>
      <c r="H50" s="62"/>
      <c r="I50" s="106">
        <v>6</v>
      </c>
      <c r="J50" s="125">
        <f t="shared" si="1"/>
        <v>6</v>
      </c>
      <c r="K50" s="26" t="s">
        <v>381</v>
      </c>
      <c r="L50" s="63" t="s">
        <v>396</v>
      </c>
      <c r="M50" s="63" t="s">
        <v>396</v>
      </c>
      <c r="N50" s="63" t="s">
        <v>381</v>
      </c>
      <c r="O50" s="30" t="s">
        <v>397</v>
      </c>
      <c r="P50" s="39"/>
      <c r="Q50" s="39"/>
      <c r="R50" s="39">
        <v>27</v>
      </c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48"/>
      <c r="C51" s="25"/>
      <c r="D51" s="124"/>
      <c r="E51" s="48"/>
      <c r="F51" s="48"/>
      <c r="G51" s="48"/>
      <c r="H51" s="48"/>
      <c r="I51" s="48"/>
      <c r="J51" s="125"/>
      <c r="K51" s="63"/>
      <c r="L51" s="63"/>
      <c r="M51" s="63"/>
      <c r="N51" s="63"/>
      <c r="O51" s="30"/>
      <c r="P51" s="39"/>
      <c r="Q51" s="39"/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48"/>
      <c r="C52" s="25"/>
      <c r="D52" s="124"/>
      <c r="E52" s="62"/>
      <c r="F52" s="62"/>
      <c r="G52" s="62"/>
      <c r="H52" s="62"/>
      <c r="I52" s="62"/>
      <c r="J52" s="125"/>
      <c r="K52" s="63"/>
      <c r="L52" s="63"/>
      <c r="M52" s="63"/>
      <c r="N52" s="63"/>
      <c r="O52" s="30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48" t="s">
        <v>398</v>
      </c>
      <c r="C53" s="117" t="s">
        <v>335</v>
      </c>
      <c r="D53" s="124"/>
      <c r="E53" s="106">
        <v>1</v>
      </c>
      <c r="F53" s="106">
        <v>2</v>
      </c>
      <c r="G53" s="106">
        <v>1</v>
      </c>
      <c r="H53" s="106">
        <v>1</v>
      </c>
      <c r="I53" s="106">
        <v>1</v>
      </c>
      <c r="J53" s="125">
        <f t="shared" si="1"/>
        <v>6</v>
      </c>
      <c r="K53" s="3" t="s">
        <v>381</v>
      </c>
      <c r="L53" s="63" t="s">
        <v>381</v>
      </c>
      <c r="M53" s="63" t="s">
        <v>381</v>
      </c>
      <c r="N53" s="63" t="s">
        <v>381</v>
      </c>
      <c r="O53" s="30"/>
      <c r="P53" s="39"/>
      <c r="Q53" s="39">
        <v>6</v>
      </c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63" t="s">
        <v>450</v>
      </c>
      <c r="C54" s="117" t="s">
        <v>330</v>
      </c>
      <c r="D54" s="124"/>
      <c r="E54" s="106">
        <v>2</v>
      </c>
      <c r="F54" s="106">
        <v>3</v>
      </c>
      <c r="G54" s="106">
        <v>4</v>
      </c>
      <c r="H54" s="106">
        <v>3</v>
      </c>
      <c r="I54" s="62"/>
      <c r="J54" s="125">
        <f t="shared" si="1"/>
        <v>12</v>
      </c>
      <c r="K54" s="119"/>
      <c r="L54" s="63" t="s">
        <v>396</v>
      </c>
      <c r="M54" s="63" t="s">
        <v>396</v>
      </c>
      <c r="N54" s="63" t="s">
        <v>396</v>
      </c>
      <c r="O54" s="30"/>
      <c r="P54" s="39"/>
      <c r="Q54" s="39"/>
      <c r="R54" s="39"/>
      <c r="S54" s="3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63" t="s">
        <v>451</v>
      </c>
      <c r="C55" s="117" t="s">
        <v>330</v>
      </c>
      <c r="D55" s="124"/>
      <c r="E55" s="62"/>
      <c r="F55" s="62"/>
      <c r="G55" s="62"/>
      <c r="H55" s="62"/>
      <c r="I55" s="106">
        <v>3</v>
      </c>
      <c r="J55" s="125">
        <f t="shared" si="1"/>
        <v>3</v>
      </c>
      <c r="K55" s="119" t="s">
        <v>381</v>
      </c>
      <c r="L55" s="63" t="s">
        <v>396</v>
      </c>
      <c r="M55" s="63" t="s">
        <v>396</v>
      </c>
      <c r="N55" s="63" t="s">
        <v>381</v>
      </c>
      <c r="O55" s="30"/>
      <c r="P55" s="39">
        <v>1.5</v>
      </c>
      <c r="Q55" s="39"/>
      <c r="R55" s="39">
        <v>12</v>
      </c>
      <c r="S55" s="39">
        <v>15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63" t="s">
        <v>452</v>
      </c>
      <c r="C56" s="117" t="s">
        <v>330</v>
      </c>
      <c r="D56" s="124"/>
      <c r="E56" s="106">
        <v>3</v>
      </c>
      <c r="F56" s="106">
        <v>4</v>
      </c>
      <c r="G56" s="106">
        <v>4</v>
      </c>
      <c r="H56" s="106">
        <v>3</v>
      </c>
      <c r="I56" s="106">
        <v>2</v>
      </c>
      <c r="J56" s="125">
        <f t="shared" si="1"/>
        <v>16</v>
      </c>
      <c r="K56" s="119"/>
      <c r="L56" s="63"/>
      <c r="M56" s="63"/>
      <c r="N56" s="63"/>
      <c r="O56" s="30"/>
      <c r="P56" s="39"/>
      <c r="Q56" s="39"/>
      <c r="R56" s="9"/>
      <c r="S56" s="9"/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C57" s="25"/>
      <c r="D57" s="124"/>
      <c r="E57" s="62"/>
      <c r="F57" s="62"/>
      <c r="G57" s="62"/>
      <c r="H57" s="62"/>
      <c r="I57" s="62"/>
      <c r="J57" s="141"/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49"/>
      <c r="C58" s="25"/>
      <c r="D58" s="124"/>
      <c r="E58" s="62"/>
      <c r="F58" s="62"/>
      <c r="G58" s="62"/>
      <c r="H58" s="62"/>
      <c r="I58" s="62"/>
      <c r="J58" s="141"/>
      <c r="K58" s="63"/>
      <c r="L58" s="63"/>
      <c r="M58" s="63"/>
      <c r="N58" s="63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26"/>
      <c r="D59" s="124"/>
      <c r="E59" s="48"/>
      <c r="F59" s="48"/>
      <c r="G59" s="48"/>
      <c r="H59" s="48"/>
      <c r="I59" s="48"/>
      <c r="J59" s="125"/>
      <c r="K59" s="48"/>
      <c r="L59" s="48"/>
      <c r="M59" s="48"/>
      <c r="N59" s="48"/>
      <c r="O59" s="44" t="s">
        <v>336</v>
      </c>
      <c r="P59" s="60">
        <f>SUM(P37:P58)</f>
        <v>33.5</v>
      </c>
      <c r="Q59" s="60">
        <f>SUM(Q37:Q58)</f>
        <v>72</v>
      </c>
      <c r="R59" s="60">
        <f>SUM(R37:R58)</f>
        <v>81</v>
      </c>
      <c r="S59" s="60">
        <f>SUM(S37:S58)</f>
        <v>15</v>
      </c>
      <c r="T59" s="32">
        <f>SUM(P59:S59)</f>
        <v>201.5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26"/>
      <c r="D60" s="124"/>
      <c r="E60" s="48"/>
      <c r="F60" s="48"/>
      <c r="G60" s="48"/>
      <c r="H60" s="48"/>
      <c r="I60" s="48"/>
      <c r="J60" s="125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26"/>
      <c r="D61" s="2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7" t="s">
        <v>357</v>
      </c>
      <c r="P61" s="90">
        <f>P31+P59</f>
        <v>77</v>
      </c>
      <c r="Q61" s="90">
        <f>Q31+Q59</f>
        <v>195</v>
      </c>
      <c r="R61" s="90">
        <f>R31+R59</f>
        <v>253.5</v>
      </c>
      <c r="S61" s="90">
        <f>S31+S59</f>
        <v>45</v>
      </c>
      <c r="T61" s="32">
        <f>SUM(P61:S61)</f>
        <v>570.5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24.7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130"/>
      <c r="K62" s="42"/>
      <c r="L62" s="42"/>
      <c r="M62" s="42"/>
      <c r="N62" s="42"/>
      <c r="O62" s="47"/>
      <c r="P62" s="144"/>
      <c r="Q62" s="144"/>
      <c r="R62" s="144"/>
      <c r="S62" s="144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7.25" customHeight="1" x14ac:dyDescent="0.4">
      <c r="A63" s="221"/>
      <c r="B63" s="132" t="s">
        <v>628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130"/>
      <c r="K63" s="42"/>
      <c r="L63" s="42"/>
      <c r="M63" s="42"/>
      <c r="N63" s="42"/>
      <c r="O63" s="47"/>
      <c r="P63" s="144"/>
      <c r="Q63" s="144"/>
      <c r="R63" s="144"/>
      <c r="S63" s="144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7.25" customHeight="1" x14ac:dyDescent="0.4">
      <c r="A64" s="221"/>
      <c r="B64" s="132" t="s">
        <v>629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130"/>
      <c r="K64" s="42"/>
      <c r="L64" s="42"/>
      <c r="M64" s="42"/>
      <c r="N64" s="42"/>
      <c r="O64" s="47"/>
      <c r="P64" s="144"/>
      <c r="Q64" s="144"/>
      <c r="R64" s="144"/>
      <c r="S64" s="144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7.2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130"/>
      <c r="K65" s="42"/>
      <c r="L65" s="42"/>
      <c r="M65" s="42"/>
      <c r="N65" s="42"/>
      <c r="O65" s="47"/>
      <c r="P65" s="144"/>
      <c r="Q65" s="144"/>
      <c r="R65" s="144"/>
      <c r="S65" s="144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7.25" customHeight="1" x14ac:dyDescent="0.4">
      <c r="A66" s="221"/>
      <c r="B66" s="132" t="s">
        <v>630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130"/>
      <c r="K66" s="42"/>
      <c r="L66" s="42"/>
      <c r="M66" s="42"/>
      <c r="N66" s="42"/>
      <c r="O66" s="47"/>
      <c r="P66" s="144"/>
      <c r="Q66" s="144"/>
      <c r="R66" s="144"/>
      <c r="S66" s="144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7.25" customHeight="1" x14ac:dyDescent="0.4">
      <c r="A67" s="221"/>
      <c r="B67" s="132" t="s">
        <v>631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42"/>
      <c r="L67" s="42"/>
      <c r="M67" s="42"/>
      <c r="N67" s="42"/>
      <c r="O67" s="47"/>
      <c r="P67" s="144"/>
      <c r="Q67" s="144"/>
      <c r="R67" s="144"/>
      <c r="S67" s="144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24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130"/>
      <c r="K68" s="42"/>
      <c r="L68" s="42"/>
      <c r="M68" s="42"/>
      <c r="N68" s="42"/>
      <c r="O68" s="47"/>
      <c r="P68" s="144"/>
      <c r="Q68" s="144"/>
      <c r="R68" s="144"/>
      <c r="S68" s="144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7.25" customHeight="1" x14ac:dyDescent="0.4">
      <c r="A69" s="221"/>
      <c r="B69" s="132" t="s">
        <v>632</v>
      </c>
      <c r="C69" s="129" t="s">
        <v>0</v>
      </c>
      <c r="D69" s="133">
        <v>7</v>
      </c>
      <c r="E69" s="130"/>
      <c r="F69" s="130"/>
      <c r="G69" s="130"/>
      <c r="H69" s="130"/>
      <c r="I69" s="130"/>
      <c r="J69" s="130"/>
      <c r="K69" s="42"/>
      <c r="L69" s="42"/>
      <c r="M69" s="42"/>
      <c r="N69" s="42"/>
      <c r="O69" s="47"/>
      <c r="P69" s="144"/>
      <c r="Q69" s="144"/>
      <c r="R69" s="144"/>
      <c r="S69" s="144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7.25" customHeight="1" x14ac:dyDescent="0.4">
      <c r="A70" s="108"/>
      <c r="B70" s="132" t="s">
        <v>633</v>
      </c>
      <c r="C70" s="129" t="s">
        <v>0</v>
      </c>
      <c r="D70" s="133">
        <v>8</v>
      </c>
      <c r="E70" s="130"/>
      <c r="F70" s="130"/>
      <c r="G70" s="130"/>
      <c r="H70" s="130"/>
      <c r="I70" s="130"/>
      <c r="J70" s="130"/>
      <c r="K70" s="42"/>
      <c r="L70" s="42"/>
      <c r="M70" s="42"/>
      <c r="N70" s="42"/>
      <c r="O70" s="47"/>
      <c r="P70" s="144"/>
      <c r="Q70" s="144"/>
      <c r="R70" s="144"/>
      <c r="S70" s="144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24.7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130"/>
      <c r="K71" s="42"/>
      <c r="L71" s="42"/>
      <c r="M71" s="42"/>
      <c r="N71" s="42"/>
      <c r="O71" s="47"/>
      <c r="P71" s="144"/>
      <c r="Q71" s="144"/>
      <c r="R71" s="144"/>
      <c r="S71" s="144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7.25" customHeight="1" x14ac:dyDescent="0.4">
      <c r="A72" s="108"/>
      <c r="B72" s="132" t="s">
        <v>634</v>
      </c>
      <c r="C72" s="129" t="s">
        <v>0</v>
      </c>
      <c r="D72" s="133">
        <v>5</v>
      </c>
      <c r="E72" s="130"/>
      <c r="F72" s="130"/>
      <c r="G72" s="130"/>
      <c r="H72" s="130"/>
      <c r="I72" s="130"/>
      <c r="J72" s="130"/>
      <c r="K72" s="42"/>
      <c r="L72" s="42"/>
      <c r="M72" s="42"/>
      <c r="N72" s="42"/>
      <c r="O72" s="47"/>
      <c r="P72" s="144"/>
      <c r="Q72" s="144"/>
      <c r="R72" s="144"/>
      <c r="S72" s="144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7.25" customHeight="1" x14ac:dyDescent="0.4">
      <c r="A73" s="108"/>
      <c r="B73" s="132" t="s">
        <v>635</v>
      </c>
      <c r="C73" s="129" t="s">
        <v>0</v>
      </c>
      <c r="D73" s="133">
        <v>5</v>
      </c>
      <c r="E73" s="130"/>
      <c r="F73" s="130"/>
      <c r="G73" s="130"/>
      <c r="H73" s="130"/>
      <c r="I73" s="130"/>
      <c r="J73" s="130"/>
      <c r="K73" s="42"/>
      <c r="L73" s="42"/>
      <c r="M73" s="42"/>
      <c r="N73" s="42"/>
      <c r="O73" s="47"/>
      <c r="P73" s="144"/>
      <c r="Q73" s="144"/>
      <c r="R73" s="144"/>
      <c r="S73" s="144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4" customHeight="1" x14ac:dyDescent="0.4">
      <c r="A74" s="108"/>
      <c r="B74" s="128" t="s">
        <v>429</v>
      </c>
      <c r="C74" s="129" t="s">
        <v>359</v>
      </c>
      <c r="D74" s="124"/>
      <c r="E74" s="130"/>
      <c r="F74" s="130"/>
      <c r="G74" s="130"/>
      <c r="H74" s="130"/>
      <c r="I74" s="130"/>
      <c r="J74" s="130"/>
      <c r="K74" s="42"/>
      <c r="L74" s="42"/>
      <c r="M74" s="42"/>
      <c r="N74" s="42"/>
      <c r="O74" s="47"/>
      <c r="P74" s="144"/>
      <c r="Q74" s="144"/>
      <c r="R74" s="144"/>
      <c r="S74" s="144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7.25" customHeight="1" x14ac:dyDescent="0.4">
      <c r="A75" s="108"/>
      <c r="B75" s="132" t="s">
        <v>636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130"/>
      <c r="K75" s="42"/>
      <c r="L75" s="42"/>
      <c r="M75" s="42"/>
      <c r="N75" s="42"/>
      <c r="O75" s="47"/>
      <c r="P75" s="144"/>
      <c r="Q75" s="144"/>
      <c r="R75" s="144"/>
      <c r="S75" s="144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7.25" customHeight="1" x14ac:dyDescent="0.4">
      <c r="A76" s="108"/>
      <c r="B76" s="132" t="s">
        <v>637</v>
      </c>
      <c r="C76" s="129" t="s">
        <v>0</v>
      </c>
      <c r="D76" s="133">
        <v>5</v>
      </c>
      <c r="E76" s="130"/>
      <c r="F76" s="130"/>
      <c r="G76" s="130"/>
      <c r="H76" s="130"/>
      <c r="I76" s="130"/>
      <c r="J76" s="130"/>
      <c r="K76" s="42"/>
      <c r="L76" s="42"/>
      <c r="M76" s="42"/>
      <c r="N76" s="42"/>
      <c r="O76" s="47"/>
      <c r="P76" s="144"/>
      <c r="Q76" s="144"/>
      <c r="R76" s="144"/>
      <c r="S76" s="144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7.2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42"/>
      <c r="L77" s="42"/>
      <c r="M77" s="42"/>
      <c r="N77" s="42"/>
      <c r="O77" s="47"/>
      <c r="P77" s="144"/>
      <c r="Q77" s="144"/>
      <c r="R77" s="144"/>
      <c r="S77" s="144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620</v>
      </c>
      <c r="C78" s="92"/>
      <c r="D78" s="143"/>
      <c r="E78" s="43"/>
      <c r="F78" s="222" t="s">
        <v>453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454</v>
      </c>
      <c r="C79" s="92"/>
      <c r="D79" s="170"/>
      <c r="E79" s="222">
        <v>27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5"/>
      <c r="V81" s="5"/>
      <c r="W81" s="5"/>
      <c r="X81" s="5"/>
      <c r="Y81" s="5"/>
      <c r="Z81" s="5"/>
      <c r="AA81" s="5"/>
      <c r="AB81" s="5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5"/>
      <c r="V82" s="5"/>
      <c r="W82" s="5"/>
      <c r="X82" s="5"/>
      <c r="Y82" s="5"/>
      <c r="Z82" s="5"/>
      <c r="AA82" s="5"/>
      <c r="AB82" s="5"/>
    </row>
    <row r="83" spans="1:28" ht="16.149999999999999" customHeight="1" x14ac:dyDescent="0.4"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</row>
    <row r="84" spans="1:28" ht="16.149999999999999" customHeight="1" x14ac:dyDescent="0.4">
      <c r="P84" s="2"/>
      <c r="Q84" s="2"/>
      <c r="R84" s="2"/>
      <c r="S84" s="2"/>
      <c r="T84" s="2"/>
      <c r="U84" s="4"/>
      <c r="V84" s="4"/>
      <c r="W84" s="4"/>
      <c r="X84" s="4"/>
      <c r="Y84" s="4"/>
      <c r="Z84" s="4"/>
      <c r="AA84" s="4"/>
      <c r="AB84" s="4"/>
    </row>
    <row r="85" spans="1:28" s="1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1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5" customFormat="1" ht="16.149999999999999" customHeight="1" x14ac:dyDescent="0.4">
      <c r="A87" s="2"/>
      <c r="U87" s="4"/>
      <c r="V87" s="4"/>
      <c r="W87" s="4"/>
      <c r="X87" s="4"/>
      <c r="Y87" s="4"/>
      <c r="Z87" s="4"/>
      <c r="AA87" s="4"/>
      <c r="AB87" s="4"/>
    </row>
    <row r="88" spans="1:28" s="5" customFormat="1" ht="16.149999999999999" customHeight="1" x14ac:dyDescent="0.4">
      <c r="A88" s="2"/>
      <c r="U88" s="4"/>
      <c r="V88" s="4"/>
      <c r="W88" s="4"/>
      <c r="X88" s="4"/>
      <c r="Y88" s="4"/>
      <c r="Z88" s="4"/>
      <c r="AA88" s="4"/>
      <c r="AB88" s="4"/>
    </row>
    <row r="89" spans="1:28" s="1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s="4" customFormat="1" ht="16.149999999999999" customHeight="1" x14ac:dyDescent="0.4">
      <c r="A93" s="5"/>
      <c r="U93" s="2"/>
      <c r="V93" s="2"/>
      <c r="W93" s="2"/>
      <c r="X93" s="2"/>
      <c r="Y93" s="2"/>
      <c r="Z93" s="2"/>
      <c r="AA93" s="2"/>
      <c r="AB93" s="2"/>
    </row>
    <row r="94" spans="1:28" s="4" customFormat="1" ht="16.149999999999999" customHeight="1" x14ac:dyDescent="0.4">
      <c r="A94" s="1"/>
      <c r="U94" s="2"/>
      <c r="V94" s="2"/>
      <c r="W94" s="2"/>
      <c r="X94" s="2"/>
      <c r="Y94" s="2"/>
      <c r="Z94" s="2"/>
      <c r="AA94" s="2"/>
      <c r="AB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</row>
    <row r="134" spans="1:28" ht="16.149999999999999" customHeight="1" x14ac:dyDescent="0.4"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</row>
    <row r="135" spans="1:28" ht="16.149999999999999" customHeight="1" x14ac:dyDescent="0.4">
      <c r="P135" s="2"/>
      <c r="Q135" s="2"/>
      <c r="R135" s="2"/>
      <c r="S135" s="2"/>
      <c r="T135" s="2"/>
      <c r="U135" s="5"/>
      <c r="V135" s="5"/>
      <c r="W135" s="5"/>
      <c r="X135" s="5"/>
      <c r="Y135" s="5"/>
      <c r="Z135" s="5"/>
      <c r="AA135" s="5"/>
      <c r="AB135" s="5"/>
    </row>
    <row r="136" spans="1:28" ht="16.149999999999999" customHeight="1" x14ac:dyDescent="0.4">
      <c r="P136" s="2"/>
      <c r="Q136" s="2"/>
      <c r="R136" s="2"/>
      <c r="S136" s="2"/>
      <c r="T136" s="2"/>
      <c r="U136" s="5"/>
      <c r="V136" s="5"/>
      <c r="W136" s="5"/>
      <c r="X136" s="5"/>
      <c r="Y136" s="5"/>
      <c r="Z136" s="5"/>
      <c r="AA136" s="5"/>
      <c r="AB136" s="5"/>
    </row>
    <row r="137" spans="1:28" ht="16.149999999999999" customHeight="1" x14ac:dyDescent="0.4"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</row>
    <row r="138" spans="1:28" ht="16.149999999999999" customHeight="1" x14ac:dyDescent="0.4">
      <c r="P138" s="2"/>
      <c r="Q138" s="2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</row>
    <row r="139" spans="1:28" s="1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1" customFormat="1" ht="16.149999999999999" customHeight="1" x14ac:dyDescent="0.4">
      <c r="A140" s="2"/>
      <c r="U140" s="4"/>
      <c r="V140" s="4"/>
      <c r="W140" s="4"/>
      <c r="X140" s="4"/>
      <c r="Y140" s="4"/>
      <c r="Z140" s="4"/>
      <c r="AA140" s="4"/>
      <c r="AB140" s="4"/>
    </row>
    <row r="141" spans="1:28" s="5" customFormat="1" ht="16.149999999999999" customHeight="1" x14ac:dyDescent="0.4">
      <c r="A141" s="2"/>
      <c r="U141" s="4"/>
      <c r="V141" s="4"/>
      <c r="W141" s="4"/>
      <c r="X141" s="4"/>
      <c r="Y141" s="4"/>
      <c r="Z141" s="4"/>
      <c r="AA141" s="4"/>
      <c r="AB141" s="4"/>
    </row>
    <row r="142" spans="1:28" s="5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1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s="4" customFormat="1" ht="16.149999999999999" customHeight="1" x14ac:dyDescent="0.4">
      <c r="A146" s="5"/>
      <c r="U146" s="2"/>
      <c r="V146" s="2"/>
      <c r="W146" s="2"/>
      <c r="X146" s="2"/>
      <c r="Y146" s="2"/>
      <c r="Z146" s="2"/>
      <c r="AA146" s="2"/>
      <c r="AB146" s="2"/>
    </row>
    <row r="147" spans="1:28" s="4" customFormat="1" ht="16.149999999999999" customHeight="1" x14ac:dyDescent="0.4">
      <c r="A147" s="5"/>
      <c r="U147" s="2"/>
      <c r="V147" s="2"/>
      <c r="W147" s="2"/>
      <c r="X147" s="2"/>
      <c r="Y147" s="2"/>
      <c r="Z147" s="2"/>
      <c r="AA147" s="2"/>
      <c r="AB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</row>
    <row r="194" spans="1:28" ht="16.149999999999999" customHeight="1" x14ac:dyDescent="0.4">
      <c r="P194" s="2"/>
      <c r="Q194" s="2"/>
      <c r="R194" s="2"/>
      <c r="S194" s="2"/>
      <c r="T194" s="2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  <c r="U198" s="10"/>
      <c r="V198" s="10"/>
      <c r="W198" s="10"/>
      <c r="X198" s="10"/>
      <c r="Y198" s="10"/>
      <c r="Z198" s="10"/>
      <c r="AA198" s="10"/>
      <c r="AB198" s="10"/>
    </row>
    <row r="199" spans="1:28" ht="16.149999999999999" customHeight="1" x14ac:dyDescent="0.4">
      <c r="P199" s="2"/>
      <c r="Q199" s="2"/>
      <c r="R199" s="2"/>
      <c r="S199" s="2"/>
      <c r="T199" s="2"/>
      <c r="U199" s="10"/>
      <c r="V199" s="10"/>
      <c r="W199" s="10"/>
      <c r="X199" s="10"/>
      <c r="Y199" s="10"/>
      <c r="Z199" s="10"/>
      <c r="AA199" s="10"/>
      <c r="AB199" s="10"/>
    </row>
    <row r="200" spans="1:28" ht="16.149999999999999" customHeight="1" x14ac:dyDescent="0.4">
      <c r="P200" s="2"/>
      <c r="Q200" s="2"/>
      <c r="R200" s="2"/>
      <c r="S200" s="2"/>
      <c r="T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s="10" customFormat="1" ht="16.149999999999999" customHeight="1" x14ac:dyDescent="0.4">
      <c r="A204" s="2"/>
      <c r="U204" s="2"/>
      <c r="V204" s="2"/>
      <c r="W204" s="2"/>
      <c r="X204" s="2"/>
      <c r="Y204" s="2"/>
      <c r="Z204" s="2"/>
      <c r="AA204" s="2"/>
      <c r="AB204" s="2"/>
    </row>
    <row r="205" spans="1:28" s="10" customFormat="1" ht="16.149999999999999" customHeight="1" x14ac:dyDescent="0.4">
      <c r="A205" s="2"/>
      <c r="U205" s="2"/>
      <c r="V205" s="2"/>
      <c r="W205" s="2"/>
      <c r="X205" s="2"/>
      <c r="Y205" s="2"/>
      <c r="Z205" s="2"/>
      <c r="AA205" s="2"/>
      <c r="AB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</sheetData>
  <mergeCells count="28">
    <mergeCell ref="A6:A9"/>
    <mergeCell ref="A10:A69"/>
    <mergeCell ref="E79:N79"/>
    <mergeCell ref="O79:T79"/>
    <mergeCell ref="K6:K8"/>
    <mergeCell ref="J6:J8"/>
    <mergeCell ref="P6:R6"/>
    <mergeCell ref="S6:S7"/>
    <mergeCell ref="U7:AB7"/>
    <mergeCell ref="F78:N78"/>
    <mergeCell ref="O78:T78"/>
    <mergeCell ref="F33:N33"/>
    <mergeCell ref="O33:T33"/>
    <mergeCell ref="E34:F34"/>
    <mergeCell ref="O34:T34"/>
    <mergeCell ref="U8:X8"/>
    <mergeCell ref="Y8:AB8"/>
    <mergeCell ref="O1:T1"/>
    <mergeCell ref="O3:T3"/>
    <mergeCell ref="B6:B8"/>
    <mergeCell ref="E6:E8"/>
    <mergeCell ref="F6:F8"/>
    <mergeCell ref="G6:G8"/>
    <mergeCell ref="H6:H8"/>
    <mergeCell ref="I6:I8"/>
    <mergeCell ref="O6:O8"/>
    <mergeCell ref="C6:C8"/>
    <mergeCell ref="D6:D8"/>
  </mergeCells>
  <conditionalFormatting sqref="B1:B28">
    <cfRule type="expression" dxfId="98" priority="1">
      <formula>LEN($B:$B)&gt;60</formula>
    </cfRule>
  </conditionalFormatting>
  <conditionalFormatting sqref="B62:C77">
    <cfRule type="expression" dxfId="97" priority="2">
      <formula>LEN($B:$B)&gt;60</formula>
    </cfRule>
  </conditionalFormatting>
  <conditionalFormatting sqref="E24:H30 I26 I28">
    <cfRule type="containsText" dxfId="96" priority="9" operator="containsText" text="oui">
      <formula>NOT(ISERROR(SEARCH("oui",E24)))</formula>
    </cfRule>
  </conditionalFormatting>
  <conditionalFormatting sqref="E37:H48 E50:H60">
    <cfRule type="containsText" dxfId="95" priority="28" operator="containsText" text="oui">
      <formula>NOT(ISERROR(SEARCH("oui",E37)))</formula>
    </cfRule>
  </conditionalFormatting>
  <conditionalFormatting sqref="E26:I28">
    <cfRule type="expression" dxfId="94" priority="10">
      <formula>LEN($B:$B)&gt;60</formula>
    </cfRule>
  </conditionalFormatting>
  <conditionalFormatting sqref="E49:I49">
    <cfRule type="containsText" dxfId="93" priority="23" operator="containsText" text="oui">
      <formula>NOT(ISERROR(SEARCH("oui",E49)))</formula>
    </cfRule>
  </conditionalFormatting>
  <conditionalFormatting sqref="E10:J10 E11:I23 J11:J28">
    <cfRule type="containsText" dxfId="92" priority="30" operator="containsText" text="oui">
      <formula>NOT(ISERROR(SEARCH("oui",E10)))</formula>
    </cfRule>
  </conditionalFormatting>
  <conditionalFormatting sqref="E38:J56 E11:J25 J26:J28 E29:J32 L24:N30 K24:K32 P25:P26 B30:B56 F33 E33:E34 E35:F35 K51:K52 K54:K55 B58:B61 E78:E79">
    <cfRule type="expression" dxfId="91" priority="69">
      <formula>LEN($B:$B)&gt;60</formula>
    </cfRule>
  </conditionalFormatting>
  <conditionalFormatting sqref="E1:N6 E9:N10 K11:N23 L31:O32 E36:N37 K38:N50 K56:N56 E57:N58 E59:O77 B78:B1048576 E80:N1048576">
    <cfRule type="expression" dxfId="90" priority="21">
      <formula>LEN($B:$B)&gt;60</formula>
    </cfRule>
  </conditionalFormatting>
  <conditionalFormatting sqref="F46">
    <cfRule type="containsText" dxfId="89" priority="26" operator="containsText" text="oui">
      <formula>NOT(ISERROR(SEARCH("oui",F46)))</formula>
    </cfRule>
  </conditionalFormatting>
  <conditionalFormatting sqref="F78">
    <cfRule type="expression" dxfId="88" priority="18">
      <formula>LEN($B:$B)&gt;60</formula>
    </cfRule>
  </conditionalFormatting>
  <conditionalFormatting sqref="I49:I50">
    <cfRule type="containsText" dxfId="87" priority="22" operator="containsText" text="oui">
      <formula>NOT(ISERROR(SEARCH("oui",I49)))</formula>
    </cfRule>
  </conditionalFormatting>
  <conditionalFormatting sqref="I53 I55:I56">
    <cfRule type="containsText" dxfId="86" priority="49" operator="containsText" text="oui">
      <formula>NOT(ISERROR(SEARCH("oui",I53)))</formula>
    </cfRule>
  </conditionalFormatting>
  <conditionalFormatting sqref="L51:N55">
    <cfRule type="expression" dxfId="85" priority="8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F33 E1:N6 E9:N9 P25:P26 E79:E1048576 K10:K23 O31:O32 K37:K50 E78:F78 E33:E36 B30:B56 B58:B61 B78:B1048576 O59:O77 B62:C77 F80:N1048576 G36:N36 B1:B28" xr:uid="{00000000-0002-0000-0800-000000000000}">
      <formula1>61</formula1>
    </dataValidation>
    <dataValidation type="list" allowBlank="1" showInputMessage="1" showErrorMessage="1" sqref="Z10:Z79 V10:V79" xr:uid="{00000000-0002-0000-08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800-000002000000}">
          <x14:formula1>
            <xm:f>choix!$A$1:$A$2</xm:f>
          </x14:formula1>
          <xm:sqref>K24:K30 K54:K58 K51:K52 L37:N58 L10:N30</xm:sqref>
        </x14:dataValidation>
        <x14:dataValidation type="list" errorStyle="warning" allowBlank="1" showInputMessage="1" showErrorMessage="1" error="uniquement oui ou non_x000a_" prompt="Utilisez liste déroulante" xr:uid="{00000000-0002-0000-0800-000003000000}">
          <x14:formula1>
            <xm:f>choix!$A$1:$A$2</xm:f>
          </x14:formula1>
          <xm:sqref>E61:J61</xm:sqref>
        </x14:dataValidation>
        <x14:dataValidation type="list" errorStyle="warning" allowBlank="1" showInputMessage="1" showErrorMessage="1" error="uniquement oui ou non_x000a_" prompt="Utilisez liste déroulante" xr:uid="{00000000-0002-0000-0800-000004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800-000005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50"/>
  <sheetViews>
    <sheetView zoomScale="80" zoomScaleNormal="80" zoomScaleSheetLayoutView="80" zoomScalePage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8" sqref="B58"/>
    </sheetView>
  </sheetViews>
  <sheetFormatPr baseColWidth="10" defaultColWidth="11.27734375" defaultRowHeight="16.149999999999999" customHeight="1" x14ac:dyDescent="0.4"/>
  <cols>
    <col min="1" max="1" width="11.27734375" style="2"/>
    <col min="2" max="2" width="79.1640625" style="2" customWidth="1"/>
    <col min="3" max="3" width="7.27734375" style="2" customWidth="1"/>
    <col min="4" max="4" width="6.27734375" style="2" customWidth="1"/>
    <col min="5" max="6" width="16" style="2" customWidth="1"/>
    <col min="7" max="7" width="16.1640625" style="2" customWidth="1"/>
    <col min="8" max="9" width="16" style="2" customWidth="1"/>
    <col min="10" max="10" width="13.44140625" style="2" customWidth="1"/>
    <col min="11" max="11" width="13.27734375" style="2" customWidth="1"/>
    <col min="12" max="14" width="8.1640625" style="2" customWidth="1"/>
    <col min="15" max="15" width="13.5546875" style="2" customWidth="1"/>
    <col min="16" max="19" width="9.71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372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35" t="s">
        <v>283</v>
      </c>
      <c r="E6" s="207" t="s">
        <v>373</v>
      </c>
      <c r="F6" s="207" t="s">
        <v>471</v>
      </c>
      <c r="G6" s="207" t="s">
        <v>286</v>
      </c>
      <c r="H6" s="207" t="s">
        <v>374</v>
      </c>
      <c r="I6" s="256" t="s">
        <v>472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68"/>
      <c r="E7" s="208"/>
      <c r="F7" s="208"/>
      <c r="G7" s="208"/>
      <c r="H7" s="208"/>
      <c r="I7" s="208"/>
      <c r="J7" s="272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54"/>
      <c r="W7" s="254"/>
      <c r="X7" s="254"/>
      <c r="Y7" s="254"/>
      <c r="Z7" s="254"/>
      <c r="AA7" s="254"/>
      <c r="AB7" s="255"/>
    </row>
    <row r="8" spans="1:28" s="5" customFormat="1" ht="38.25" customHeight="1" x14ac:dyDescent="0.4">
      <c r="A8" s="201"/>
      <c r="B8" s="235"/>
      <c r="C8" s="270"/>
      <c r="D8" s="268"/>
      <c r="E8" s="267"/>
      <c r="F8" s="267"/>
      <c r="G8" s="267"/>
      <c r="H8" s="267"/>
      <c r="I8" s="267"/>
      <c r="J8" s="273"/>
      <c r="K8" s="265"/>
      <c r="L8" s="169" t="s">
        <v>377</v>
      </c>
      <c r="M8" s="169" t="s">
        <v>378</v>
      </c>
      <c r="N8" s="169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60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5.75" customHeight="1" x14ac:dyDescent="0.4">
      <c r="A10" s="221"/>
      <c r="B10" s="145" t="s">
        <v>447</v>
      </c>
      <c r="C10" s="146"/>
      <c r="D10" s="31"/>
      <c r="E10" s="99"/>
      <c r="F10" s="99"/>
      <c r="G10" s="99"/>
      <c r="H10" s="99"/>
      <c r="I10" s="99"/>
      <c r="J10" s="99"/>
      <c r="K10" s="103"/>
      <c r="L10" s="103"/>
      <c r="M10" s="103"/>
      <c r="N10" s="103"/>
      <c r="O10" s="30"/>
      <c r="P10" s="39"/>
      <c r="Q10" s="39"/>
      <c r="R10" s="39"/>
      <c r="S10" s="39"/>
      <c r="T10" s="9"/>
      <c r="U10" s="147"/>
      <c r="V10" s="147"/>
      <c r="W10" s="147"/>
      <c r="X10" s="147"/>
      <c r="Y10" s="147"/>
      <c r="Z10" s="147"/>
      <c r="AA10" s="147"/>
      <c r="AB10" s="147"/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>
        <v>61</v>
      </c>
      <c r="P11" s="39">
        <v>4.5</v>
      </c>
      <c r="Q11" s="39">
        <v>16.5</v>
      </c>
      <c r="R11" s="39"/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9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>
        <v>62</v>
      </c>
      <c r="P12" s="39">
        <v>9</v>
      </c>
      <c r="Q12" s="39">
        <v>16.5</v>
      </c>
      <c r="R12" s="39"/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83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>
        <v>62</v>
      </c>
      <c r="P13" s="39">
        <v>3</v>
      </c>
      <c r="Q13" s="39">
        <v>8.5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83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>
        <v>61</v>
      </c>
      <c r="P14" s="39"/>
      <c r="Q14" s="39">
        <v>18</v>
      </c>
      <c r="R14" s="39"/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83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>
        <v>60</v>
      </c>
      <c r="P15" s="39">
        <v>4.5</v>
      </c>
      <c r="Q15" s="39">
        <v>9</v>
      </c>
      <c r="R15" s="39">
        <v>15</v>
      </c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149"/>
      <c r="D16" s="150"/>
      <c r="E16" s="154"/>
      <c r="F16" s="151"/>
      <c r="G16" s="151"/>
      <c r="H16" s="151"/>
      <c r="I16" s="151"/>
      <c r="J16" s="151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81"/>
      <c r="T16" s="153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83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>
        <v>60</v>
      </c>
      <c r="P17" s="39"/>
      <c r="Q17" s="39">
        <v>6</v>
      </c>
      <c r="R17" s="39">
        <v>33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83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>
        <v>60</v>
      </c>
      <c r="P18" s="39"/>
      <c r="Q18" s="39">
        <v>1.5</v>
      </c>
      <c r="R18" s="39">
        <v>6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83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>
        <v>60</v>
      </c>
      <c r="P19" s="39"/>
      <c r="Q19" s="39">
        <v>9</v>
      </c>
      <c r="R19" s="39">
        <v>18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83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 t="s">
        <v>325</v>
      </c>
      <c r="P20" s="39"/>
      <c r="Q20" s="39">
        <v>10.5</v>
      </c>
      <c r="R20" s="39">
        <v>12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83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>
        <v>9</v>
      </c>
      <c r="P21" s="39"/>
      <c r="Q21" s="39">
        <v>6</v>
      </c>
      <c r="R21" s="39">
        <v>6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97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>
        <v>11</v>
      </c>
      <c r="P22" s="39"/>
      <c r="Q22" s="39">
        <v>9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8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>
        <v>16</v>
      </c>
      <c r="P23" s="39"/>
      <c r="Q23" s="39">
        <v>1.5</v>
      </c>
      <c r="R23" s="39">
        <v>6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487</v>
      </c>
      <c r="C24" s="83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381</v>
      </c>
      <c r="L24" s="63" t="s">
        <v>381</v>
      </c>
      <c r="M24" s="63" t="s">
        <v>396</v>
      </c>
      <c r="N24" s="63" t="s">
        <v>396</v>
      </c>
      <c r="O24" s="30" t="s">
        <v>488</v>
      </c>
      <c r="P24" s="39"/>
      <c r="Q24" s="39">
        <v>6</v>
      </c>
      <c r="R24" s="39">
        <v>36</v>
      </c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83"/>
      <c r="D25" s="124"/>
      <c r="E25" s="99"/>
      <c r="F25" s="99"/>
      <c r="G25" s="99"/>
      <c r="H25" s="99"/>
      <c r="I25" s="99"/>
      <c r="J25" s="99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48"/>
      <c r="C26" s="83" t="s">
        <v>330</v>
      </c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P26" s="39"/>
      <c r="Q26" s="39"/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83" t="s">
        <v>330</v>
      </c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 t="shared" si="0"/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>
        <v>60</v>
      </c>
      <c r="P27" s="39"/>
      <c r="Q27" s="39">
        <v>6</v>
      </c>
      <c r="R27" s="39"/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83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 t="shared" si="0"/>
        <v>29</v>
      </c>
      <c r="K28" s="63" t="s">
        <v>381</v>
      </c>
      <c r="L28" s="63" t="s">
        <v>396</v>
      </c>
      <c r="M28" s="63" t="s">
        <v>381</v>
      </c>
      <c r="N28" s="63" t="s">
        <v>396</v>
      </c>
      <c r="O28" s="30" t="s">
        <v>488</v>
      </c>
      <c r="P28" s="39">
        <v>1.5</v>
      </c>
      <c r="Q28" s="39"/>
      <c r="R28" s="39">
        <v>21</v>
      </c>
      <c r="S28" s="39">
        <v>110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C29" s="96"/>
      <c r="D29" s="124"/>
      <c r="E29" s="99"/>
      <c r="F29" s="99"/>
      <c r="G29" s="99"/>
      <c r="H29" s="99"/>
      <c r="I29" s="173">
        <v>6</v>
      </c>
      <c r="J29" s="99">
        <f t="shared" si="0"/>
        <v>6</v>
      </c>
      <c r="K29" s="63" t="s">
        <v>381</v>
      </c>
      <c r="L29" s="63" t="s">
        <v>381</v>
      </c>
      <c r="M29" s="63" t="s">
        <v>396</v>
      </c>
      <c r="N29" s="63" t="s">
        <v>396</v>
      </c>
      <c r="O29" s="30" t="s">
        <v>488</v>
      </c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148"/>
      <c r="D30" s="124"/>
      <c r="E30" s="99"/>
      <c r="F30" s="99"/>
      <c r="G30" s="99"/>
      <c r="H30" s="99"/>
      <c r="I30" s="99"/>
      <c r="J30" s="99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117"/>
      <c r="D31" s="124"/>
      <c r="E31" s="100"/>
      <c r="F31" s="100"/>
      <c r="G31" s="100"/>
      <c r="H31" s="100"/>
      <c r="I31" s="100"/>
      <c r="J31" s="99"/>
      <c r="K31" s="42"/>
      <c r="L31" s="63"/>
      <c r="M31" s="63"/>
      <c r="N31" s="63"/>
      <c r="O31" s="44" t="s">
        <v>336</v>
      </c>
      <c r="P31" s="60">
        <f>SUM(P10:P30)</f>
        <v>24</v>
      </c>
      <c r="Q31" s="60">
        <f>SUM(Q10:Q30)</f>
        <v>124</v>
      </c>
      <c r="R31" s="60">
        <f>SUM(R10:R30)</f>
        <v>180</v>
      </c>
      <c r="S31" s="60">
        <f>SUM(S10:S30)</f>
        <v>140</v>
      </c>
      <c r="T31" s="32">
        <f>SUM(P31:S31)</f>
        <v>468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117"/>
      <c r="D32" s="124"/>
      <c r="E32" s="100"/>
      <c r="F32" s="101"/>
      <c r="G32" s="102"/>
      <c r="H32" s="100"/>
      <c r="I32" s="101"/>
      <c r="J32" s="99"/>
      <c r="K32" s="42"/>
      <c r="L32" s="42"/>
      <c r="M32" s="42"/>
      <c r="N32" s="4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625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492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145" t="s">
        <v>447</v>
      </c>
      <c r="C37" s="48"/>
      <c r="D37" s="26"/>
      <c r="E37" s="48"/>
      <c r="F37" s="48"/>
      <c r="G37" s="63"/>
      <c r="H37" s="48"/>
      <c r="I37" s="48"/>
      <c r="J37" s="62"/>
      <c r="K37" s="26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77" t="s">
        <v>494</v>
      </c>
      <c r="C38" s="198" t="s">
        <v>311</v>
      </c>
      <c r="D38" s="150"/>
      <c r="E38" s="99"/>
      <c r="F38" s="99"/>
      <c r="G38" s="99"/>
      <c r="H38" s="99"/>
      <c r="I38" s="99"/>
      <c r="J38" s="151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81"/>
      <c r="T38" s="153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495</v>
      </c>
      <c r="C39" s="198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9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8" t="s">
        <v>311</v>
      </c>
      <c r="D40" s="150"/>
      <c r="E40" s="99"/>
      <c r="F40" s="99"/>
      <c r="G40" s="98"/>
      <c r="H40" s="99"/>
      <c r="I40" s="98"/>
      <c r="J40" s="151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153"/>
      <c r="T40" s="153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8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8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8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153"/>
      <c r="T43" s="153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8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8" t="s">
        <v>311</v>
      </c>
      <c r="D45" s="155"/>
      <c r="E45" s="99"/>
      <c r="F45" s="99"/>
      <c r="G45" s="99"/>
      <c r="H45" s="99"/>
      <c r="I45" s="98"/>
      <c r="J45" s="151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153"/>
      <c r="T45" s="153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8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8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8" t="s">
        <v>311</v>
      </c>
      <c r="D48" s="150"/>
      <c r="E48" s="99"/>
      <c r="F48" s="99"/>
      <c r="G48" s="99"/>
      <c r="H48" s="99"/>
      <c r="I48" s="99"/>
      <c r="J48" s="151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153"/>
      <c r="T48" s="153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8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8" t="s">
        <v>311</v>
      </c>
      <c r="D50" s="150"/>
      <c r="E50" s="98"/>
      <c r="F50" s="98"/>
      <c r="G50" s="98"/>
      <c r="H50" s="98"/>
      <c r="I50" s="98"/>
      <c r="J50" s="151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153"/>
      <c r="T50" s="153"/>
      <c r="U50" s="66"/>
      <c r="V50" s="66"/>
      <c r="W50" s="66"/>
      <c r="X50" s="66"/>
      <c r="Y50" s="67"/>
      <c r="Z50" s="67"/>
      <c r="AA50" s="67"/>
      <c r="AB50" s="66"/>
    </row>
    <row r="51" spans="1:28" ht="16.149999999999999" customHeight="1" x14ac:dyDescent="0.4">
      <c r="A51" s="221"/>
      <c r="B51" s="63" t="s">
        <v>507</v>
      </c>
      <c r="C51" s="198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381</v>
      </c>
      <c r="M51" s="63" t="s">
        <v>396</v>
      </c>
      <c r="N51" s="63" t="s">
        <v>396</v>
      </c>
      <c r="O51" s="30" t="s">
        <v>488</v>
      </c>
      <c r="P51" s="39"/>
      <c r="Q51" s="39">
        <v>6</v>
      </c>
      <c r="R51" s="39">
        <v>15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C52" s="191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>
        <v>100</v>
      </c>
      <c r="V52" s="66" t="s">
        <v>312</v>
      </c>
      <c r="W52" s="66" t="s">
        <v>313</v>
      </c>
      <c r="X52" s="66" t="s">
        <v>314</v>
      </c>
      <c r="Y52" s="67">
        <v>100</v>
      </c>
      <c r="Z52" s="67" t="s">
        <v>312</v>
      </c>
      <c r="AA52" s="67" t="s">
        <v>315</v>
      </c>
      <c r="AB52" s="66" t="s">
        <v>314</v>
      </c>
    </row>
    <row r="53" spans="1:28" ht="16.149999999999999" customHeight="1" x14ac:dyDescent="0.4">
      <c r="A53" s="221"/>
      <c r="B53" s="93" t="s">
        <v>508</v>
      </c>
      <c r="C53" s="1"/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76"/>
      <c r="M53" s="63"/>
      <c r="N53" s="63"/>
      <c r="O53" s="26"/>
      <c r="P53" s="39"/>
      <c r="S53" s="3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1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7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3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1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63" t="s">
        <v>381</v>
      </c>
      <c r="L55" s="1" t="s">
        <v>396</v>
      </c>
      <c r="M55" s="63" t="s">
        <v>381</v>
      </c>
      <c r="N55" s="63" t="s">
        <v>396</v>
      </c>
      <c r="O55" s="30" t="s">
        <v>488</v>
      </c>
      <c r="P55" s="39"/>
      <c r="Q55" s="39"/>
      <c r="R55" s="39">
        <v>9</v>
      </c>
      <c r="S55" s="39">
        <v>45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1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73" t="s">
        <v>381</v>
      </c>
      <c r="M56" s="63" t="s">
        <v>396</v>
      </c>
      <c r="N56" s="63" t="s">
        <v>396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/>
      <c r="V56" s="66"/>
      <c r="W56" s="66"/>
      <c r="X56" s="66"/>
      <c r="Y56" s="67"/>
      <c r="Z56" s="67"/>
      <c r="AA56" s="67"/>
      <c r="AB56" s="66"/>
    </row>
    <row r="57" spans="1:28" ht="16.149999999999999" customHeight="1" x14ac:dyDescent="0.4">
      <c r="A57" s="221"/>
      <c r="B57" s="192" t="s">
        <v>661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6">
        <f t="shared" ref="J57" si="2">SUM(E57:I57)</f>
        <v>16</v>
      </c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s="5" customFormat="1" ht="16.149999999999999" customHeight="1" x14ac:dyDescent="0.55000000000000004">
      <c r="A58" s="221"/>
      <c r="B58" s="42"/>
      <c r="C58" s="117"/>
      <c r="D58" s="124"/>
      <c r="E58" s="98"/>
      <c r="F58" s="98"/>
      <c r="G58" s="98"/>
      <c r="H58" s="98"/>
      <c r="I58" s="98"/>
      <c r="J58" s="99">
        <f t="shared" si="1"/>
        <v>0</v>
      </c>
      <c r="K58" s="48"/>
      <c r="L58" s="48"/>
      <c r="M58" s="48"/>
      <c r="N58" s="48"/>
      <c r="O58" s="44" t="s">
        <v>336</v>
      </c>
      <c r="P58" s="60">
        <f>SUM(P37:P57)</f>
        <v>1.5</v>
      </c>
      <c r="Q58" s="60">
        <f>SUM(Q37:Q57)</f>
        <v>46.5</v>
      </c>
      <c r="R58" s="60">
        <f>SUM(R37:R57)</f>
        <v>87</v>
      </c>
      <c r="S58" s="60">
        <f>SUM(S37:S57)</f>
        <v>60</v>
      </c>
      <c r="T58" s="32">
        <f>SUM(P58:S58)</f>
        <v>195</v>
      </c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117"/>
      <c r="D59" s="124"/>
      <c r="E59" s="48"/>
      <c r="F59" s="48"/>
      <c r="G59" s="48"/>
      <c r="H59" s="48"/>
      <c r="I59" s="48"/>
      <c r="J59" s="99">
        <f t="shared" si="1"/>
        <v>0</v>
      </c>
      <c r="K59" s="48"/>
      <c r="L59" s="48"/>
      <c r="M59" s="48"/>
      <c r="N59" s="48"/>
      <c r="O59" s="44"/>
      <c r="P59" s="127"/>
      <c r="Q59" s="127"/>
      <c r="R59" s="127"/>
      <c r="S59" s="127"/>
      <c r="T59" s="32"/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128" t="s">
        <v>358</v>
      </c>
      <c r="C60" s="129" t="s">
        <v>359</v>
      </c>
      <c r="D60" s="124"/>
      <c r="E60" s="130"/>
      <c r="F60" s="130"/>
      <c r="G60" s="130"/>
      <c r="H60" s="130"/>
      <c r="I60" s="130"/>
      <c r="J60" s="130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16.149999999999999" customHeight="1" x14ac:dyDescent="0.55000000000000004">
      <c r="A61" s="221"/>
      <c r="B61" s="132" t="s">
        <v>421</v>
      </c>
      <c r="C61" s="129" t="s">
        <v>0</v>
      </c>
      <c r="D61" s="133">
        <v>4</v>
      </c>
      <c r="E61" s="130"/>
      <c r="F61" s="130"/>
      <c r="G61" s="130"/>
      <c r="H61" s="130"/>
      <c r="I61" s="130"/>
      <c r="J61" s="130"/>
      <c r="K61" s="48"/>
      <c r="L61" s="48"/>
      <c r="M61" s="48"/>
      <c r="N61" s="48"/>
      <c r="O61" s="44"/>
      <c r="P61" s="127"/>
      <c r="Q61" s="127"/>
      <c r="R61" s="127"/>
      <c r="S61" s="127"/>
      <c r="T61" s="32"/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6.149999999999999" customHeight="1" x14ac:dyDescent="0.55000000000000004">
      <c r="A62" s="221"/>
      <c r="B62" s="132" t="s">
        <v>422</v>
      </c>
      <c r="C62" s="129" t="s">
        <v>0</v>
      </c>
      <c r="D62" s="133">
        <v>4</v>
      </c>
      <c r="E62" s="130"/>
      <c r="F62" s="130"/>
      <c r="G62" s="130"/>
      <c r="H62" s="130"/>
      <c r="I62" s="130"/>
      <c r="J62" s="130"/>
      <c r="K62" s="48"/>
      <c r="L62" s="48"/>
      <c r="M62" s="48"/>
      <c r="N62" s="48"/>
      <c r="O62" s="44"/>
      <c r="P62" s="127"/>
      <c r="Q62" s="127"/>
      <c r="R62" s="127"/>
      <c r="S62" s="127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6.149999999999999" customHeight="1" x14ac:dyDescent="0.55000000000000004">
      <c r="A63" s="221"/>
      <c r="B63" s="132" t="s">
        <v>362</v>
      </c>
      <c r="C63" s="129" t="s">
        <v>359</v>
      </c>
      <c r="D63" s="124"/>
      <c r="E63" s="130"/>
      <c r="F63" s="130"/>
      <c r="G63" s="130"/>
      <c r="H63" s="130"/>
      <c r="I63" s="130"/>
      <c r="J63" s="130"/>
      <c r="K63" s="48"/>
      <c r="L63" s="48"/>
      <c r="M63" s="48"/>
      <c r="N63" s="48"/>
      <c r="O63" s="44"/>
      <c r="P63" s="127"/>
      <c r="Q63" s="127"/>
      <c r="R63" s="127"/>
      <c r="S63" s="127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6.149999999999999" customHeight="1" x14ac:dyDescent="0.55000000000000004">
      <c r="A64" s="221"/>
      <c r="B64" s="132" t="s">
        <v>423</v>
      </c>
      <c r="C64" s="129" t="s">
        <v>0</v>
      </c>
      <c r="D64" s="133">
        <v>8</v>
      </c>
      <c r="E64" s="130"/>
      <c r="F64" s="130"/>
      <c r="G64" s="130"/>
      <c r="H64" s="130"/>
      <c r="I64" s="130"/>
      <c r="J64" s="130"/>
      <c r="K64" s="48"/>
      <c r="L64" s="48"/>
      <c r="M64" s="48"/>
      <c r="N64" s="48"/>
      <c r="O64" s="44"/>
      <c r="P64" s="127"/>
      <c r="Q64" s="127"/>
      <c r="R64" s="127"/>
      <c r="S64" s="127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6.149999999999999" customHeight="1" x14ac:dyDescent="0.55000000000000004">
      <c r="A65" s="221"/>
      <c r="B65" s="132" t="s">
        <v>424</v>
      </c>
      <c r="C65" s="129" t="s">
        <v>0</v>
      </c>
      <c r="D65" s="133">
        <v>6</v>
      </c>
      <c r="E65" s="130"/>
      <c r="F65" s="130"/>
      <c r="G65" s="130"/>
      <c r="H65" s="130"/>
      <c r="I65" s="130"/>
      <c r="J65" s="130"/>
      <c r="K65" s="48"/>
      <c r="L65" s="48"/>
      <c r="M65" s="48"/>
      <c r="N65" s="48"/>
      <c r="O65" s="44"/>
      <c r="P65" s="127"/>
      <c r="Q65" s="127"/>
      <c r="R65" s="127"/>
      <c r="S65" s="127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6.149999999999999" customHeight="1" x14ac:dyDescent="0.55000000000000004">
      <c r="A66" s="221"/>
      <c r="B66" s="128" t="s">
        <v>365</v>
      </c>
      <c r="C66" s="129" t="s">
        <v>359</v>
      </c>
      <c r="D66" s="124"/>
      <c r="E66" s="130"/>
      <c r="F66" s="130"/>
      <c r="G66" s="130"/>
      <c r="H66" s="130"/>
      <c r="I66" s="130"/>
      <c r="J66" s="130"/>
      <c r="K66" s="48"/>
      <c r="L66" s="48"/>
      <c r="M66" s="48"/>
      <c r="N66" s="48"/>
      <c r="O66" s="44"/>
      <c r="P66" s="127"/>
      <c r="Q66" s="127"/>
      <c r="R66" s="127"/>
      <c r="S66" s="127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6.149999999999999" customHeight="1" x14ac:dyDescent="0.55000000000000004">
      <c r="A67" s="221"/>
      <c r="B67" s="132" t="s">
        <v>425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48"/>
      <c r="L67" s="48"/>
      <c r="M67" s="48"/>
      <c r="N67" s="48"/>
      <c r="O67" s="44"/>
      <c r="P67" s="127"/>
      <c r="Q67" s="127"/>
      <c r="R67" s="127"/>
      <c r="S67" s="127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6.149999999999999" customHeight="1" x14ac:dyDescent="0.55000000000000004">
      <c r="A68" s="221"/>
      <c r="B68" s="132" t="s">
        <v>426</v>
      </c>
      <c r="C68" s="129" t="s">
        <v>0</v>
      </c>
      <c r="D68" s="133">
        <v>7</v>
      </c>
      <c r="E68" s="130"/>
      <c r="F68" s="130"/>
      <c r="G68" s="130"/>
      <c r="H68" s="130"/>
      <c r="I68" s="130"/>
      <c r="J68" s="130"/>
      <c r="K68" s="48"/>
      <c r="L68" s="48"/>
      <c r="M68" s="48"/>
      <c r="N68" s="48"/>
      <c r="O68" s="44"/>
      <c r="P68" s="127"/>
      <c r="Q68" s="127"/>
      <c r="R68" s="127"/>
      <c r="S68" s="127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6.149999999999999" customHeight="1" x14ac:dyDescent="0.55000000000000004">
      <c r="A69" s="221"/>
      <c r="B69" s="128" t="s">
        <v>368</v>
      </c>
      <c r="C69" s="129" t="s">
        <v>359</v>
      </c>
      <c r="D69" s="124"/>
      <c r="E69" s="130"/>
      <c r="F69" s="130"/>
      <c r="G69" s="130"/>
      <c r="H69" s="130"/>
      <c r="I69" s="130"/>
      <c r="J69" s="130"/>
      <c r="K69" s="48"/>
      <c r="L69" s="48"/>
      <c r="M69" s="48"/>
      <c r="N69" s="48"/>
      <c r="O69" s="44"/>
      <c r="P69" s="127"/>
      <c r="Q69" s="127"/>
      <c r="R69" s="127"/>
      <c r="S69" s="127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6.149999999999999" customHeight="1" x14ac:dyDescent="0.55000000000000004">
      <c r="A70" s="108"/>
      <c r="B70" s="132" t="s">
        <v>427</v>
      </c>
      <c r="C70" s="129" t="s">
        <v>0</v>
      </c>
      <c r="D70" s="133">
        <v>4</v>
      </c>
      <c r="E70" s="130"/>
      <c r="F70" s="130"/>
      <c r="G70" s="130"/>
      <c r="H70" s="130"/>
      <c r="I70" s="130"/>
      <c r="J70" s="130"/>
      <c r="K70" s="48"/>
      <c r="L70" s="48"/>
      <c r="M70" s="48"/>
      <c r="N70" s="48"/>
      <c r="O70" s="44"/>
      <c r="P70" s="127"/>
      <c r="Q70" s="127"/>
      <c r="R70" s="127"/>
      <c r="S70" s="127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6.149999999999999" customHeight="1" x14ac:dyDescent="0.55000000000000004">
      <c r="A71" s="108"/>
      <c r="B71" s="132" t="s">
        <v>428</v>
      </c>
      <c r="C71" s="129" t="s">
        <v>0</v>
      </c>
      <c r="D71" s="133">
        <v>6</v>
      </c>
      <c r="E71" s="130"/>
      <c r="F71" s="130"/>
      <c r="G71" s="130"/>
      <c r="H71" s="130"/>
      <c r="I71" s="130"/>
      <c r="J71" s="130"/>
      <c r="K71" s="48"/>
      <c r="L71" s="48"/>
      <c r="M71" s="48"/>
      <c r="N71" s="48"/>
      <c r="O71" s="44"/>
      <c r="P71" s="127"/>
      <c r="Q71" s="127"/>
      <c r="R71" s="127"/>
      <c r="S71" s="127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6.149999999999999" customHeight="1" x14ac:dyDescent="0.55000000000000004">
      <c r="A72" s="108"/>
      <c r="B72" s="128" t="s">
        <v>429</v>
      </c>
      <c r="C72" s="129" t="s">
        <v>359</v>
      </c>
      <c r="D72" s="124"/>
      <c r="E72" s="130"/>
      <c r="F72" s="130"/>
      <c r="G72" s="130"/>
      <c r="H72" s="130"/>
      <c r="I72" s="130"/>
      <c r="J72" s="130"/>
      <c r="K72" s="48"/>
      <c r="L72" s="48"/>
      <c r="M72" s="48"/>
      <c r="N72" s="48"/>
      <c r="O72" s="44"/>
      <c r="P72" s="127"/>
      <c r="Q72" s="127"/>
      <c r="R72" s="127"/>
      <c r="S72" s="127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6.149999999999999" customHeight="1" x14ac:dyDescent="0.55000000000000004">
      <c r="A73" s="108"/>
      <c r="B73" s="132" t="s">
        <v>430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130"/>
      <c r="K73" s="48"/>
      <c r="L73" s="48"/>
      <c r="M73" s="48"/>
      <c r="N73" s="48"/>
      <c r="O73" s="44"/>
      <c r="P73" s="127"/>
      <c r="Q73" s="127"/>
      <c r="R73" s="127"/>
      <c r="S73" s="127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16.149999999999999" customHeight="1" x14ac:dyDescent="0.55000000000000004">
      <c r="A74" s="108"/>
      <c r="B74" s="132" t="s">
        <v>431</v>
      </c>
      <c r="C74" s="129" t="s">
        <v>0</v>
      </c>
      <c r="D74" s="133">
        <v>7</v>
      </c>
      <c r="E74" s="130"/>
      <c r="F74" s="130"/>
      <c r="G74" s="130"/>
      <c r="H74" s="130"/>
      <c r="I74" s="130"/>
      <c r="J74" s="130"/>
      <c r="K74" s="48"/>
      <c r="L74" s="48"/>
      <c r="M74" s="48"/>
      <c r="N74" s="48"/>
      <c r="O74" s="44"/>
      <c r="P74" s="127"/>
      <c r="Q74" s="127"/>
      <c r="R74" s="127"/>
      <c r="S74" s="127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7.25" customHeight="1" x14ac:dyDescent="0.4">
      <c r="A75" s="108"/>
      <c r="B75" s="134" t="s">
        <v>371</v>
      </c>
      <c r="C75" s="135"/>
      <c r="D75" s="136">
        <f>SUM(D61:D74)</f>
        <v>60</v>
      </c>
      <c r="E75" s="130"/>
      <c r="F75" s="94"/>
      <c r="G75" s="95"/>
      <c r="H75" s="95"/>
      <c r="I75" s="95"/>
      <c r="J75" s="95"/>
      <c r="K75" s="42"/>
      <c r="L75" s="42"/>
      <c r="M75" s="42"/>
      <c r="N75" s="42"/>
      <c r="O75" s="47" t="s">
        <v>357</v>
      </c>
      <c r="P75" s="90">
        <f>P31+P58</f>
        <v>25.5</v>
      </c>
      <c r="Q75" s="90">
        <f>Q31+Q58</f>
        <v>170.5</v>
      </c>
      <c r="R75" s="90">
        <f>R31+R58</f>
        <v>267</v>
      </c>
      <c r="S75" s="90">
        <f>S31+S58</f>
        <v>200</v>
      </c>
      <c r="T75" s="32">
        <f>SUM(P75:S75)</f>
        <v>663</v>
      </c>
      <c r="U75" s="66"/>
      <c r="V75" s="66"/>
      <c r="W75" s="66"/>
      <c r="X75" s="66"/>
      <c r="Y75" s="67"/>
      <c r="Z75" s="67"/>
      <c r="AA75" s="67"/>
      <c r="AB75" s="66"/>
    </row>
    <row r="76" spans="1:28" ht="28.5" customHeight="1" x14ac:dyDescent="0.4">
      <c r="A76" s="108"/>
      <c r="B76" s="43" t="s">
        <v>626</v>
      </c>
      <c r="C76" s="43"/>
      <c r="D76" s="43"/>
      <c r="E76" s="43"/>
      <c r="F76" s="222" t="s">
        <v>511</v>
      </c>
      <c r="G76" s="223"/>
      <c r="H76" s="223"/>
      <c r="I76" s="223"/>
      <c r="J76" s="223"/>
      <c r="K76" s="223"/>
      <c r="L76" s="223"/>
      <c r="M76" s="223"/>
      <c r="N76" s="223"/>
      <c r="O76" s="224"/>
      <c r="P76" s="224"/>
      <c r="Q76" s="224"/>
      <c r="R76" s="224"/>
      <c r="S76" s="224"/>
      <c r="T76" s="224"/>
      <c r="U76" s="66"/>
      <c r="V76" s="66"/>
      <c r="W76" s="66"/>
      <c r="X76" s="66"/>
      <c r="Y76" s="67"/>
      <c r="Z76" s="67"/>
      <c r="AA76" s="67"/>
      <c r="AB76" s="66"/>
    </row>
    <row r="77" spans="1:28" ht="32.1" customHeight="1" x14ac:dyDescent="0.4">
      <c r="A77" s="108"/>
      <c r="B77" s="43" t="s">
        <v>512</v>
      </c>
      <c r="C77" s="92"/>
      <c r="D77" s="92"/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8"/>
      <c r="P77" s="228"/>
      <c r="Q77" s="228"/>
      <c r="R77" s="228"/>
      <c r="S77" s="228"/>
      <c r="T77" s="228"/>
      <c r="U77" s="66"/>
      <c r="V77" s="66"/>
      <c r="W77" s="66"/>
      <c r="X77" s="66"/>
      <c r="Y77" s="67"/>
      <c r="Z77" s="67"/>
      <c r="AA77" s="67"/>
      <c r="AB77" s="66"/>
    </row>
    <row r="78" spans="1:28" ht="16.149999999999999" customHeight="1" x14ac:dyDescent="0.4">
      <c r="A78" s="108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  <c r="AA78" s="1"/>
      <c r="AB78" s="1"/>
    </row>
    <row r="79" spans="1:28" ht="16.149999999999999" customHeight="1" x14ac:dyDescent="0.4">
      <c r="A79" s="108"/>
      <c r="P79" s="2"/>
      <c r="Q79" s="2"/>
      <c r="R79" s="2"/>
      <c r="S79" s="2"/>
      <c r="T79" s="2"/>
      <c r="U79" s="5"/>
      <c r="V79" s="5"/>
      <c r="W79" s="5"/>
      <c r="X79" s="5"/>
      <c r="Y79" s="5"/>
      <c r="Z79" s="5"/>
      <c r="AA79" s="5"/>
      <c r="AB79" s="5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5"/>
      <c r="V80" s="5"/>
      <c r="W80" s="5"/>
      <c r="X80" s="5"/>
      <c r="Y80" s="5"/>
      <c r="Z80" s="5"/>
      <c r="AA80" s="5"/>
      <c r="AB80" s="5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  <c r="AA81" s="1"/>
      <c r="AB81" s="1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4"/>
      <c r="V82" s="4"/>
      <c r="W82" s="4"/>
      <c r="X82" s="4"/>
      <c r="Y82" s="4"/>
      <c r="Z82" s="4"/>
      <c r="AA82" s="4"/>
      <c r="AB82" s="4"/>
    </row>
    <row r="83" spans="1:28" s="1" customFormat="1" ht="16.149999999999999" customHeight="1" x14ac:dyDescent="0.4">
      <c r="A83" s="2"/>
      <c r="U83" s="4"/>
      <c r="V83" s="4"/>
      <c r="W83" s="4"/>
      <c r="X83" s="4"/>
      <c r="Y83" s="4"/>
      <c r="Z83" s="4"/>
      <c r="AA83" s="4"/>
      <c r="AB83" s="4"/>
    </row>
    <row r="84" spans="1:28" s="1" customFormat="1" ht="16.149999999999999" customHeight="1" x14ac:dyDescent="0.4">
      <c r="A84" s="2"/>
      <c r="U84" s="4"/>
      <c r="V84" s="4"/>
      <c r="W84" s="4"/>
      <c r="X84" s="4"/>
      <c r="Y84" s="4"/>
      <c r="Z84" s="4"/>
      <c r="AA84" s="4"/>
      <c r="AB84" s="4"/>
    </row>
    <row r="85" spans="1:28" s="5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5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1" customFormat="1" ht="16.149999999999999" customHeight="1" x14ac:dyDescent="0.4">
      <c r="A87" s="2"/>
      <c r="U87" s="2"/>
      <c r="V87" s="2"/>
      <c r="W87" s="2"/>
      <c r="X87" s="2"/>
      <c r="Y87" s="2"/>
      <c r="Z87" s="2"/>
      <c r="AA87" s="2"/>
      <c r="AB87" s="2"/>
    </row>
    <row r="88" spans="1:28" s="4" customFormat="1" ht="16.149999999999999" customHeight="1" x14ac:dyDescent="0.4">
      <c r="A88" s="2"/>
      <c r="U88" s="2"/>
      <c r="V88" s="2"/>
      <c r="W88" s="2"/>
      <c r="X88" s="2"/>
      <c r="Y88" s="2"/>
      <c r="Z88" s="2"/>
      <c r="AA88" s="2"/>
      <c r="AB88" s="2"/>
    </row>
    <row r="89" spans="1:28" s="4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ht="16.149999999999999" customHeight="1" x14ac:dyDescent="0.4">
      <c r="A93" s="5"/>
      <c r="P93" s="2"/>
      <c r="Q93" s="2"/>
      <c r="R93" s="2"/>
      <c r="S93" s="2"/>
      <c r="T93" s="2"/>
    </row>
    <row r="94" spans="1:28" ht="16.149999999999999" customHeight="1" x14ac:dyDescent="0.4">
      <c r="A94" s="1"/>
      <c r="P94" s="2"/>
      <c r="Q94" s="2"/>
      <c r="R94" s="2"/>
      <c r="S94" s="2"/>
      <c r="T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  <c r="AA131" s="1"/>
      <c r="AB131" s="1"/>
    </row>
    <row r="132" spans="1:28" ht="16.149999999999999" customHeight="1" x14ac:dyDescent="0.4"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  <c r="AA132" s="1"/>
      <c r="AB132" s="1"/>
    </row>
    <row r="133" spans="1:28" ht="16.149999999999999" customHeight="1" x14ac:dyDescent="0.4">
      <c r="P133" s="2"/>
      <c r="Q133" s="2"/>
      <c r="R133" s="2"/>
      <c r="S133" s="2"/>
      <c r="T133" s="2"/>
      <c r="U133" s="5"/>
      <c r="V133" s="5"/>
      <c r="W133" s="5"/>
      <c r="X133" s="5"/>
      <c r="Y133" s="5"/>
      <c r="Z133" s="5"/>
      <c r="AA133" s="5"/>
      <c r="AB133" s="5"/>
    </row>
    <row r="134" spans="1:28" ht="16.149999999999999" customHeight="1" x14ac:dyDescent="0.4">
      <c r="P134" s="2"/>
      <c r="Q134" s="2"/>
      <c r="R134" s="2"/>
      <c r="S134" s="2"/>
      <c r="T134" s="2"/>
      <c r="U134" s="5"/>
      <c r="V134" s="5"/>
      <c r="W134" s="5"/>
      <c r="X134" s="5"/>
      <c r="Y134" s="5"/>
      <c r="Z134" s="5"/>
      <c r="AA134" s="5"/>
      <c r="AB134" s="5"/>
    </row>
    <row r="135" spans="1:28" ht="16.149999999999999" customHeight="1" x14ac:dyDescent="0.4"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  <c r="AA135" s="1"/>
      <c r="AB135" s="1"/>
    </row>
    <row r="136" spans="1:28" ht="16.149999999999999" customHeight="1" x14ac:dyDescent="0.4">
      <c r="P136" s="2"/>
      <c r="Q136" s="2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</row>
    <row r="137" spans="1:28" s="1" customFormat="1" ht="16.149999999999999" customHeight="1" x14ac:dyDescent="0.4">
      <c r="A137" s="2"/>
      <c r="U137" s="4"/>
      <c r="V137" s="4"/>
      <c r="W137" s="4"/>
      <c r="X137" s="4"/>
      <c r="Y137" s="4"/>
      <c r="Z137" s="4"/>
      <c r="AA137" s="4"/>
      <c r="AB137" s="4"/>
    </row>
    <row r="138" spans="1:28" s="1" customFormat="1" ht="16.149999999999999" customHeight="1" x14ac:dyDescent="0.4">
      <c r="A138" s="2"/>
      <c r="U138" s="4"/>
      <c r="V138" s="4"/>
      <c r="W138" s="4"/>
      <c r="X138" s="4"/>
      <c r="Y138" s="4"/>
      <c r="Z138" s="4"/>
      <c r="AA138" s="4"/>
      <c r="AB138" s="4"/>
    </row>
    <row r="139" spans="1:28" s="5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5" customFormat="1" ht="16.149999999999999" customHeight="1" x14ac:dyDescent="0.4">
      <c r="A140" s="2"/>
      <c r="U140" s="2"/>
      <c r="V140" s="2"/>
      <c r="W140" s="2"/>
      <c r="X140" s="2"/>
      <c r="Y140" s="2"/>
      <c r="Z140" s="2"/>
      <c r="AA140" s="2"/>
      <c r="AB140" s="2"/>
    </row>
    <row r="141" spans="1:28" s="1" customFormat="1" ht="16.149999999999999" customHeight="1" x14ac:dyDescent="0.4">
      <c r="A141" s="2"/>
      <c r="U141" s="2"/>
      <c r="V141" s="2"/>
      <c r="W141" s="2"/>
      <c r="X141" s="2"/>
      <c r="Y141" s="2"/>
      <c r="Z141" s="2"/>
      <c r="AA141" s="2"/>
      <c r="AB141" s="2"/>
    </row>
    <row r="142" spans="1:28" s="4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4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ht="16.149999999999999" customHeight="1" x14ac:dyDescent="0.4">
      <c r="A146" s="5"/>
      <c r="P146" s="2"/>
      <c r="Q146" s="2"/>
      <c r="R146" s="2"/>
      <c r="S146" s="2"/>
      <c r="T146" s="2"/>
    </row>
    <row r="147" spans="1:28" ht="16.149999999999999" customHeight="1" x14ac:dyDescent="0.4">
      <c r="A147" s="5"/>
      <c r="P147" s="2"/>
      <c r="Q147" s="2"/>
      <c r="R147" s="2"/>
      <c r="S147" s="2"/>
      <c r="T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  <c r="U193" s="10"/>
      <c r="V193" s="10"/>
      <c r="W193" s="10"/>
      <c r="X193" s="10"/>
      <c r="Y193" s="10"/>
      <c r="Z193" s="10"/>
      <c r="AA193" s="10"/>
      <c r="AB193" s="10"/>
    </row>
    <row r="194" spans="1:28" ht="16.149999999999999" customHeight="1" x14ac:dyDescent="0.4">
      <c r="P194" s="2"/>
      <c r="Q194" s="2"/>
      <c r="R194" s="2"/>
      <c r="S194" s="2"/>
      <c r="T194" s="2"/>
      <c r="U194" s="10"/>
      <c r="V194" s="10"/>
      <c r="W194" s="10"/>
      <c r="X194" s="10"/>
      <c r="Y194" s="10"/>
      <c r="Z194" s="10"/>
      <c r="AA194" s="10"/>
      <c r="AB194" s="10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</row>
    <row r="199" spans="1:28" s="10" customFormat="1" ht="16.149999999999999" customHeight="1" x14ac:dyDescent="0.4">
      <c r="A199" s="2"/>
      <c r="U199" s="2"/>
      <c r="V199" s="2"/>
      <c r="W199" s="2"/>
      <c r="X199" s="2"/>
      <c r="Y199" s="2"/>
      <c r="Z199" s="2"/>
      <c r="AA199" s="2"/>
      <c r="AB199" s="2"/>
    </row>
    <row r="200" spans="1:28" s="10" customFormat="1" ht="16.149999999999999" customHeight="1" x14ac:dyDescent="0.4">
      <c r="A200" s="2"/>
      <c r="U200" s="2"/>
      <c r="V200" s="2"/>
      <c r="W200" s="2"/>
      <c r="X200" s="2"/>
      <c r="Y200" s="2"/>
      <c r="Z200" s="2"/>
      <c r="AA200" s="2"/>
      <c r="AB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ht="16.149999999999999" customHeight="1" x14ac:dyDescent="0.4">
      <c r="P204" s="2"/>
      <c r="Q204" s="2"/>
      <c r="R204" s="2"/>
      <c r="S204" s="2"/>
      <c r="T204" s="2"/>
    </row>
    <row r="205" spans="1:28" ht="16.149999999999999" customHeight="1" x14ac:dyDescent="0.4">
      <c r="P205" s="2"/>
      <c r="Q205" s="2"/>
      <c r="R205" s="2"/>
      <c r="S205" s="2"/>
      <c r="T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</sheetData>
  <mergeCells count="28">
    <mergeCell ref="A6:A9"/>
    <mergeCell ref="A10:A69"/>
    <mergeCell ref="E77:N77"/>
    <mergeCell ref="O77:T77"/>
    <mergeCell ref="D6:D8"/>
    <mergeCell ref="C6:C8"/>
    <mergeCell ref="F33:N33"/>
    <mergeCell ref="O33:T33"/>
    <mergeCell ref="E34:F34"/>
    <mergeCell ref="O34:T34"/>
    <mergeCell ref="F76:N76"/>
    <mergeCell ref="O76:T76"/>
    <mergeCell ref="J6:J8"/>
    <mergeCell ref="P6:R6"/>
    <mergeCell ref="S6:S7"/>
    <mergeCell ref="B6:B8"/>
    <mergeCell ref="U7:AB7"/>
    <mergeCell ref="U8:X8"/>
    <mergeCell ref="Y8:AB8"/>
    <mergeCell ref="O6:O8"/>
    <mergeCell ref="O1:T1"/>
    <mergeCell ref="O3:T3"/>
    <mergeCell ref="K6:K8"/>
    <mergeCell ref="E6:E8"/>
    <mergeCell ref="F6:F8"/>
    <mergeCell ref="G6:G8"/>
    <mergeCell ref="H6:H8"/>
    <mergeCell ref="I6:I8"/>
  </mergeCells>
  <conditionalFormatting sqref="B1:B5">
    <cfRule type="expression" dxfId="84" priority="4">
      <formula>LEN($B:$B)&gt;60</formula>
    </cfRule>
  </conditionalFormatting>
  <conditionalFormatting sqref="B57:C57">
    <cfRule type="expression" dxfId="83" priority="1">
      <formula>LEN($B:$B)&gt;60</formula>
    </cfRule>
  </conditionalFormatting>
  <conditionalFormatting sqref="E57:J57">
    <cfRule type="containsText" dxfId="82" priority="2" operator="containsText" text="oui">
      <formula>NOT(ISERROR(SEARCH("oui",E57)))</formula>
    </cfRule>
    <cfRule type="expression" dxfId="81" priority="3">
      <formula>LEN($B:$B)&gt;60</formula>
    </cfRule>
  </conditionalFormatting>
  <conditionalFormatting sqref="K54:N54">
    <cfRule type="expression" dxfId="78" priority="6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P25:P26 F35:F36 E76:F76 E77:E1048576 E33:E36 F33 G36:N36 E9:N9 C1:C6 E1:N6 L41:N44 K11:K24 L17:N23 B53:B57 F78:N1048576 C9:C28 B58:C1048576 L11:N15 K37:K49 K51 L39:N39 O58:O75 O31:O32 B1:B51 C30:C52 C54:C57" xr:uid="{00000000-0002-0000-0D00-000000000000}">
      <formula1>61</formula1>
    </dataValidation>
    <dataValidation type="list" allowBlank="1" showInputMessage="1" showErrorMessage="1" sqref="Z10:Z77 V10:V77" xr:uid="{00000000-0002-0000-0D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id="{2D73ABCA-CF31-4167-BBCE-552079A1F658}">
            <xm:f>LEN('BUT3 Parcours IPI Pyro FA 24_25'!$B:$B)&gt;60</xm:f>
            <x14:dxf>
              <fill>
                <patternFill>
                  <bgColor rgb="FFFFFF00"/>
                </patternFill>
              </fill>
            </x14:dxf>
          </x14:cfRule>
          <xm:sqref>E11:K32 E37:J56 E58:O75 C1:C5 E1:N6 B6:C6 B7:B8 B9:C10 E9:N10 C11:C28 B11:B29 L11:N31 P25:P26 B30:C37 O31 L32:O32 E33:F33 E34 E35:F35 E36:N36 K37:N53 B38:B51 B53:B56 M55:N55 K55:K56 L56:N56 K57:N57 B58:C1048576 E76:F76 E77 E78:N1048576</xm:sqref>
        </x14:conditionalFormatting>
        <x14:conditionalFormatting xmlns:xm="http://schemas.microsoft.com/office/excel/2006/main">
          <x14:cfRule type="containsText" priority="26" operator="containsText" text="oui" id="{72238DF4-5B58-4490-92F6-3CDE471922B6}">
            <xm:f>NOT(ISERROR(SEARCH("oui",'BUT3 Parcours IPI Pyro FA 24_25'!E11)))</xm:f>
            <x14:dxf>
              <fill>
                <patternFill>
                  <bgColor rgb="FF92D050"/>
                </patternFill>
              </fill>
            </x14:dxf>
          </x14:cfRule>
          <xm:sqref>I11:J23 E11:H30 J12:J32 F15:J15 I26:J26 E27:J27 I28:J28 E37:H47 I38:I39 J38:J56 E48:I48 I48:I49 E49:H56 I52 E53:I53 I54:I55 E58:H59 J58:J59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D00-000002000000}">
          <x14:formula1>
            <xm:f>'P:\MAQUETTES PEDAGOGIQUES_BUT-DUT &amp; LP\MCC_2022-2023\BUT\[M3C_BUT GEA_Fichier BUT1 &amp; 2 pour maquette BUT 2022.xlsx]choix'!#REF!</xm:f>
          </x14:formula1>
          <xm:sqref>K31:K32 L32:N32</xm:sqref>
        </x14:dataValidation>
        <x14:dataValidation type="list" errorStyle="warning" allowBlank="1" showInputMessage="1" showErrorMessage="1" error="uniquement oui ou non_x000a_" prompt="Utilisez liste déroulante" xr:uid="{00000000-0002-0000-0D00-000003000000}">
          <x14:formula1>
            <xm:f>'P:\MAQUETTES PEDAGOGIQUES_BUT-DUT &amp; LP\MCC_2022-2023\BUT\[M3C_BUT GEA_Fichier BUT1 &amp; 2 pour maquette BUT 2022.xlsx]choix'!#REF!</xm:f>
          </x14:formula1>
          <xm:sqref>K58:N75</xm:sqref>
        </x14:dataValidation>
        <x14:dataValidation type="list" errorStyle="warning" allowBlank="1" showInputMessage="1" showErrorMessage="1" error="uniquement oui ou non" prompt="Utilisez liste déroulante" xr:uid="{00000000-0002-0000-0D00-000004000000}">
          <x14:formula1>
            <xm:f>choix!$A$1:$A$2</xm:f>
          </x14:formula1>
          <xm:sqref>L24:N31 L56:L57 K25:K30 L16:N16 K50 M55:N57 L40:N40 L37:N38 L45:N54 K52:K57 K10:N10</xm:sqref>
        </x14:dataValidation>
        <x14:dataValidation type="list" errorStyle="warning" allowBlank="1" showInputMessage="1" showErrorMessage="1" error="uniquement oui ou non_x000a_" prompt="Utilisez liste déroulante" xr:uid="{00000000-0002-0000-0D00-000005000000}">
          <x14:formula1>
            <xm:f>'P:\MAQUETTES PEDAGOGIQUES_BUT-DUT &amp; LP\BUT\Fichiers chefs\BUT 3EME ANNEE\GEA\[2023-2024_M3C GEA_BUT 1-2 &amp; 3.xlsx]choix'!#REF!</xm:f>
          </x14:formula1>
          <xm:sqref>E60:I75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2050"/>
  <sheetViews>
    <sheetView zoomScale="80" zoomScaleNormal="80" zoomScaleSheetLayoutView="80" zoomScalePageLayoutView="70" workbookViewId="0">
      <pane xSplit="2" ySplit="8" topLeftCell="C37" activePane="bottomRight" state="frozen"/>
      <selection pane="topRight" activeCell="C1" sqref="C1"/>
      <selection pane="bottomLeft" activeCell="A9" sqref="A9"/>
      <selection pane="bottomRight" activeCell="B51" sqref="B51"/>
    </sheetView>
  </sheetViews>
  <sheetFormatPr baseColWidth="10" defaultColWidth="11.27734375" defaultRowHeight="16.149999999999999" customHeight="1" x14ac:dyDescent="0.4"/>
  <cols>
    <col min="1" max="1" width="11.27734375" style="2"/>
    <col min="2" max="2" width="105.27734375" style="2" bestFit="1" customWidth="1"/>
    <col min="3" max="3" width="7.27734375" style="2" customWidth="1"/>
    <col min="4" max="4" width="6.27734375" style="2" customWidth="1"/>
    <col min="5" max="6" width="16" style="2" customWidth="1"/>
    <col min="7" max="7" width="16.1640625" style="2" customWidth="1"/>
    <col min="8" max="9" width="16" style="2" customWidth="1"/>
    <col min="10" max="10" width="13.44140625" style="2" customWidth="1"/>
    <col min="11" max="11" width="13.27734375" style="2" customWidth="1"/>
    <col min="12" max="14" width="8.1640625" style="2" customWidth="1"/>
    <col min="15" max="15" width="13.5546875" style="2" customWidth="1"/>
    <col min="16" max="18" width="9.71875" style="8" customWidth="1"/>
    <col min="19" max="19" width="11.277343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35" t="s">
        <v>283</v>
      </c>
      <c r="E6" s="207" t="s">
        <v>373</v>
      </c>
      <c r="F6" s="207" t="s">
        <v>471</v>
      </c>
      <c r="G6" s="207" t="s">
        <v>286</v>
      </c>
      <c r="H6" s="207" t="s">
        <v>374</v>
      </c>
      <c r="I6" s="256" t="s">
        <v>472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68"/>
      <c r="E7" s="208"/>
      <c r="F7" s="208"/>
      <c r="G7" s="208"/>
      <c r="H7" s="208"/>
      <c r="I7" s="208"/>
      <c r="J7" s="272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76"/>
      <c r="W7" s="276"/>
      <c r="X7" s="276"/>
      <c r="Y7" s="276"/>
      <c r="Z7" s="276"/>
      <c r="AA7" s="276"/>
      <c r="AB7" s="277"/>
    </row>
    <row r="8" spans="1:28" s="5" customFormat="1" ht="38.25" customHeight="1" x14ac:dyDescent="0.4">
      <c r="A8" s="201"/>
      <c r="B8" s="235"/>
      <c r="C8" s="274"/>
      <c r="D8" s="268"/>
      <c r="E8" s="275"/>
      <c r="F8" s="275"/>
      <c r="G8" s="275"/>
      <c r="H8" s="275"/>
      <c r="I8" s="275"/>
      <c r="J8" s="278"/>
      <c r="K8" s="279"/>
      <c r="L8" s="171" t="s">
        <v>440</v>
      </c>
      <c r="M8" s="171" t="s">
        <v>378</v>
      </c>
      <c r="N8" s="171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80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5.75" customHeight="1" x14ac:dyDescent="0.4">
      <c r="A10" s="221"/>
      <c r="B10" s="145" t="s">
        <v>447</v>
      </c>
      <c r="C10" s="146"/>
      <c r="D10" s="31"/>
      <c r="E10" s="99"/>
      <c r="F10" s="99"/>
      <c r="G10" s="99"/>
      <c r="H10" s="99"/>
      <c r="I10" s="99"/>
      <c r="J10" s="99"/>
      <c r="K10" s="103"/>
      <c r="L10" s="103"/>
      <c r="M10" s="103"/>
      <c r="N10" s="103"/>
      <c r="O10" s="30"/>
      <c r="P10" s="39"/>
      <c r="Q10" s="39"/>
      <c r="R10" s="39"/>
      <c r="S10" s="39"/>
      <c r="T10" s="9"/>
      <c r="U10" s="147"/>
      <c r="V10" s="147"/>
      <c r="W10" s="147"/>
      <c r="X10" s="147"/>
      <c r="Y10" s="147"/>
      <c r="Z10" s="147"/>
      <c r="AA10" s="147"/>
      <c r="AB10" s="147"/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>
        <v>61</v>
      </c>
      <c r="P11" s="39">
        <v>4.5</v>
      </c>
      <c r="Q11" s="39">
        <v>16.5</v>
      </c>
      <c r="R11" s="39"/>
      <c r="S11" s="174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9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>
        <v>62</v>
      </c>
      <c r="P12" s="39">
        <v>9</v>
      </c>
      <c r="Q12" s="39">
        <v>16.5</v>
      </c>
      <c r="R12" s="39"/>
      <c r="S12" s="174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83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>
        <v>62</v>
      </c>
      <c r="P13" s="39">
        <v>3</v>
      </c>
      <c r="Q13" s="39">
        <v>8.5</v>
      </c>
      <c r="R13" s="39"/>
      <c r="S13" s="174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83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>
        <v>61</v>
      </c>
      <c r="P14" s="39"/>
      <c r="Q14" s="39">
        <v>18</v>
      </c>
      <c r="R14" s="39"/>
      <c r="S14" s="174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83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>
        <v>60</v>
      </c>
      <c r="P15" s="39">
        <v>4.5</v>
      </c>
      <c r="Q15" s="39">
        <v>9</v>
      </c>
      <c r="R15" s="39">
        <v>15</v>
      </c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83"/>
      <c r="D16" s="124"/>
      <c r="E16" s="154"/>
      <c r="F16" s="151"/>
      <c r="G16" s="151"/>
      <c r="H16" s="151"/>
      <c r="I16" s="151"/>
      <c r="J16" s="99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174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83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>
        <v>60</v>
      </c>
      <c r="P17" s="39"/>
      <c r="Q17" s="39">
        <v>6</v>
      </c>
      <c r="R17" s="39">
        <v>33</v>
      </c>
      <c r="S17" s="174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83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>
        <v>60</v>
      </c>
      <c r="P18" s="39"/>
      <c r="Q18" s="39">
        <v>1.5</v>
      </c>
      <c r="R18" s="39">
        <v>6</v>
      </c>
      <c r="S18" s="174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83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>
        <v>60</v>
      </c>
      <c r="P19" s="39"/>
      <c r="Q19" s="39">
        <v>9</v>
      </c>
      <c r="R19" s="39">
        <v>18</v>
      </c>
      <c r="S19" s="174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83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 t="s">
        <v>325</v>
      </c>
      <c r="P20" s="39"/>
      <c r="Q20" s="39">
        <v>10.5</v>
      </c>
      <c r="R20" s="39">
        <v>12</v>
      </c>
      <c r="S20" s="174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83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>
        <v>9</v>
      </c>
      <c r="P21" s="39"/>
      <c r="Q21" s="39">
        <v>6</v>
      </c>
      <c r="R21" s="39">
        <v>6</v>
      </c>
      <c r="S21" s="174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97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>
        <v>11</v>
      </c>
      <c r="P22" s="39"/>
      <c r="Q22" s="39">
        <v>9</v>
      </c>
      <c r="R22" s="39">
        <v>6</v>
      </c>
      <c r="S22" s="174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8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>
        <v>16</v>
      </c>
      <c r="P23" s="39"/>
      <c r="Q23" s="39">
        <v>1.5</v>
      </c>
      <c r="R23" s="39">
        <v>6</v>
      </c>
      <c r="S23" s="174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487</v>
      </c>
      <c r="C24" s="83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381</v>
      </c>
      <c r="L24" s="63" t="s">
        <v>381</v>
      </c>
      <c r="M24" s="63" t="s">
        <v>396</v>
      </c>
      <c r="N24" s="63" t="s">
        <v>396</v>
      </c>
      <c r="O24" s="30" t="s">
        <v>488</v>
      </c>
      <c r="P24" s="39"/>
      <c r="Q24" s="39">
        <v>6</v>
      </c>
      <c r="R24" s="39">
        <v>36</v>
      </c>
      <c r="S24" s="174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C25" s="83"/>
      <c r="D25" s="124"/>
      <c r="E25" s="99"/>
      <c r="F25" s="99"/>
      <c r="G25" s="99"/>
      <c r="H25" s="99"/>
      <c r="I25" s="99"/>
      <c r="J25" s="99"/>
      <c r="K25" s="63"/>
      <c r="L25" s="63"/>
      <c r="M25" s="63"/>
      <c r="N25" s="63"/>
      <c r="O25" s="26"/>
      <c r="P25" s="39"/>
      <c r="Q25" s="39"/>
      <c r="R25" s="39"/>
      <c r="S25" s="175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93" t="s">
        <v>508</v>
      </c>
      <c r="C26" s="83" t="s">
        <v>330</v>
      </c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83" t="s">
        <v>330</v>
      </c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 t="shared" si="0"/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>
        <v>60</v>
      </c>
      <c r="P27" s="39"/>
      <c r="Q27" s="39">
        <v>6</v>
      </c>
      <c r="R27" s="39"/>
      <c r="S27" s="175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83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 t="shared" si="0"/>
        <v>29</v>
      </c>
      <c r="K28" s="63" t="s">
        <v>381</v>
      </c>
      <c r="L28" s="63" t="s">
        <v>396</v>
      </c>
      <c r="M28" s="63" t="s">
        <v>396</v>
      </c>
      <c r="N28" s="63" t="s">
        <v>396</v>
      </c>
      <c r="O28" s="30"/>
      <c r="P28" s="39"/>
      <c r="Q28" s="39"/>
      <c r="R28" s="39"/>
      <c r="S28" s="175"/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C29" s="96"/>
      <c r="D29" s="124"/>
      <c r="E29" s="99"/>
      <c r="F29" s="99"/>
      <c r="G29" s="99"/>
      <c r="H29" s="99"/>
      <c r="I29" s="173">
        <v>6</v>
      </c>
      <c r="J29" s="99">
        <f t="shared" si="0"/>
        <v>6</v>
      </c>
      <c r="K29" s="63" t="s">
        <v>381</v>
      </c>
      <c r="L29" s="63" t="s">
        <v>381</v>
      </c>
      <c r="M29" s="63" t="s">
        <v>396</v>
      </c>
      <c r="N29" s="63" t="s">
        <v>396</v>
      </c>
      <c r="O29" s="30" t="s">
        <v>488</v>
      </c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148"/>
      <c r="D30" s="124"/>
      <c r="E30" s="99"/>
      <c r="F30" s="99"/>
      <c r="G30" s="99"/>
      <c r="H30" s="99"/>
      <c r="I30" s="99"/>
      <c r="J30" s="99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117"/>
      <c r="D31" s="124"/>
      <c r="E31" s="100"/>
      <c r="F31" s="100"/>
      <c r="G31" s="100"/>
      <c r="H31" s="100"/>
      <c r="I31" s="100"/>
      <c r="J31" s="99"/>
      <c r="K31" s="42"/>
      <c r="L31" s="63"/>
      <c r="M31" s="63"/>
      <c r="N31" s="63"/>
      <c r="O31" s="44" t="s">
        <v>336</v>
      </c>
      <c r="P31" s="60">
        <f>SUM(P10:P30)</f>
        <v>22.5</v>
      </c>
      <c r="Q31" s="60">
        <f>SUM(Q10:Q30)</f>
        <v>124</v>
      </c>
      <c r="R31" s="60">
        <f>SUM(R10:R30)</f>
        <v>159</v>
      </c>
      <c r="S31" s="60">
        <f>SUM(S10:S30)</f>
        <v>30</v>
      </c>
      <c r="T31" s="32">
        <f>SUM(P31:S31)</f>
        <v>335.5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117"/>
      <c r="D32" s="124"/>
      <c r="E32" s="100"/>
      <c r="F32" s="101"/>
      <c r="G32" s="102"/>
      <c r="H32" s="100"/>
      <c r="I32" s="101"/>
      <c r="J32" s="99"/>
      <c r="K32" s="42"/>
      <c r="L32" s="42"/>
      <c r="M32" s="42"/>
      <c r="N32" s="4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625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641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145" t="s">
        <v>447</v>
      </c>
      <c r="C37" s="48"/>
      <c r="D37" s="26"/>
      <c r="E37" s="48"/>
      <c r="F37" s="48"/>
      <c r="G37" s="63"/>
      <c r="H37" s="48"/>
      <c r="I37" s="48"/>
      <c r="J37" s="62"/>
      <c r="K37" s="26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77" t="s">
        <v>494</v>
      </c>
      <c r="C38" s="191" t="s">
        <v>311</v>
      </c>
      <c r="D38" s="124"/>
      <c r="E38" s="99"/>
      <c r="F38" s="99"/>
      <c r="G38" s="99"/>
      <c r="H38" s="99"/>
      <c r="I38" s="99"/>
      <c r="J38" s="99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495</v>
      </c>
      <c r="C39" s="191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9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1" t="s">
        <v>311</v>
      </c>
      <c r="D40" s="124"/>
      <c r="E40" s="99"/>
      <c r="F40" s="99"/>
      <c r="G40" s="98"/>
      <c r="H40" s="99"/>
      <c r="I40" s="98"/>
      <c r="J40" s="99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9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1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1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1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1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1" t="s">
        <v>311</v>
      </c>
      <c r="D45" s="124"/>
      <c r="E45" s="99"/>
      <c r="F45" s="99"/>
      <c r="G45" s="99"/>
      <c r="H45" s="99"/>
      <c r="I45" s="98"/>
      <c r="J45" s="99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1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1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1" t="s">
        <v>311</v>
      </c>
      <c r="D48" s="124"/>
      <c r="E48" s="99"/>
      <c r="F48" s="99"/>
      <c r="G48" s="99"/>
      <c r="H48" s="99"/>
      <c r="I48" s="99"/>
      <c r="J48" s="99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1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1" t="s">
        <v>311</v>
      </c>
      <c r="D50" s="124"/>
      <c r="E50" s="98"/>
      <c r="F50" s="98"/>
      <c r="G50" s="98"/>
      <c r="H50" s="98"/>
      <c r="I50" s="98"/>
      <c r="J50" s="99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9"/>
      <c r="T50" s="9"/>
      <c r="U50" s="66"/>
      <c r="V50" s="66"/>
      <c r="W50" s="66"/>
      <c r="X50" s="66"/>
      <c r="Y50" s="67"/>
      <c r="Z50" s="67"/>
      <c r="AA50" s="67"/>
      <c r="AB50" s="66"/>
    </row>
    <row r="51" spans="1:28" ht="16.149999999999999" customHeight="1" x14ac:dyDescent="0.4">
      <c r="A51" s="221"/>
      <c r="B51" s="63" t="s">
        <v>507</v>
      </c>
      <c r="C51" s="191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381</v>
      </c>
      <c r="M51" s="63" t="s">
        <v>396</v>
      </c>
      <c r="N51" s="63" t="s">
        <v>396</v>
      </c>
      <c r="O51" s="30" t="s">
        <v>488</v>
      </c>
      <c r="P51" s="39"/>
      <c r="Q51" s="39">
        <v>6</v>
      </c>
      <c r="R51" s="39">
        <v>15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C52" s="191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>
        <v>100</v>
      </c>
      <c r="V52" s="66" t="s">
        <v>312</v>
      </c>
      <c r="W52" s="66" t="s">
        <v>313</v>
      </c>
      <c r="X52" s="66" t="s">
        <v>314</v>
      </c>
      <c r="Y52" s="67">
        <v>100</v>
      </c>
      <c r="Z52" s="67" t="s">
        <v>312</v>
      </c>
      <c r="AA52" s="67" t="s">
        <v>315</v>
      </c>
      <c r="AB52" s="66" t="s">
        <v>314</v>
      </c>
    </row>
    <row r="53" spans="1:28" ht="16.149999999999999" customHeight="1" x14ac:dyDescent="0.4">
      <c r="A53" s="221"/>
      <c r="B53" s="93" t="s">
        <v>508</v>
      </c>
      <c r="C53" s="191"/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76"/>
      <c r="M53" s="63"/>
      <c r="N53" s="63"/>
      <c r="O53" s="26"/>
      <c r="P53" s="39"/>
      <c r="S53" s="3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1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6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3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3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152"/>
      <c r="L55" s="18"/>
      <c r="M55" s="152"/>
      <c r="N55" s="152"/>
      <c r="O55" s="30"/>
      <c r="P55" s="39"/>
      <c r="Q55" s="39"/>
      <c r="R55" s="39"/>
      <c r="S55" s="9"/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3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63" t="s">
        <v>381</v>
      </c>
      <c r="M56" s="63" t="s">
        <v>396</v>
      </c>
      <c r="N56" s="63" t="s">
        <v>396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/>
      <c r="V56" s="66"/>
      <c r="W56" s="66"/>
      <c r="X56" s="66"/>
      <c r="Y56" s="67"/>
      <c r="Z56" s="67"/>
      <c r="AA56" s="67"/>
      <c r="AB56" s="66"/>
    </row>
    <row r="57" spans="1:28" ht="16.149999999999999" customHeight="1" x14ac:dyDescent="0.4">
      <c r="A57" s="221"/>
      <c r="B57" s="192" t="s">
        <v>662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6">
        <f t="shared" ref="J57" si="2">SUM(E57:I57)</f>
        <v>16</v>
      </c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s="5" customFormat="1" ht="16.149999999999999" customHeight="1" x14ac:dyDescent="0.55000000000000004">
      <c r="A58" s="221"/>
      <c r="B58" s="42"/>
      <c r="C58" s="117"/>
      <c r="D58" s="124"/>
      <c r="E58" s="98"/>
      <c r="F58" s="98"/>
      <c r="G58" s="98"/>
      <c r="H58" s="98"/>
      <c r="I58" s="98"/>
      <c r="J58" s="99">
        <f t="shared" si="1"/>
        <v>0</v>
      </c>
      <c r="K58" s="48"/>
      <c r="L58" s="48"/>
      <c r="M58" s="48"/>
      <c r="N58" s="48"/>
      <c r="O58" s="44" t="s">
        <v>336</v>
      </c>
      <c r="P58" s="60">
        <f>SUM(P37:P57)</f>
        <v>1.5</v>
      </c>
      <c r="Q58" s="60">
        <f>SUM(Q37:Q57)</f>
        <v>46.5</v>
      </c>
      <c r="R58" s="60">
        <f>SUM(R37:R57)</f>
        <v>78</v>
      </c>
      <c r="S58" s="60">
        <f>SUM(S37:S57)</f>
        <v>15</v>
      </c>
      <c r="T58" s="32">
        <f>SUM(P58:S58)</f>
        <v>141</v>
      </c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117"/>
      <c r="D59" s="124"/>
      <c r="E59" s="48"/>
      <c r="F59" s="48"/>
      <c r="G59" s="48"/>
      <c r="H59" s="48"/>
      <c r="I59" s="48"/>
      <c r="J59" s="99">
        <f t="shared" si="1"/>
        <v>0</v>
      </c>
      <c r="K59" s="48"/>
      <c r="L59" s="48"/>
      <c r="M59" s="48"/>
      <c r="N59" s="48"/>
      <c r="O59" s="44"/>
      <c r="P59" s="127"/>
      <c r="Q59" s="127"/>
      <c r="R59" s="127"/>
      <c r="S59" s="127"/>
      <c r="T59" s="32"/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128" t="s">
        <v>358</v>
      </c>
      <c r="C60" s="129" t="s">
        <v>359</v>
      </c>
      <c r="D60" s="124"/>
      <c r="E60" s="130"/>
      <c r="F60" s="130"/>
      <c r="G60" s="130"/>
      <c r="H60" s="130"/>
      <c r="I60" s="130"/>
      <c r="J60" s="130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16.149999999999999" customHeight="1" x14ac:dyDescent="0.55000000000000004">
      <c r="A61" s="221"/>
      <c r="B61" s="132" t="s">
        <v>421</v>
      </c>
      <c r="C61" s="129" t="s">
        <v>0</v>
      </c>
      <c r="D61" s="133">
        <v>4</v>
      </c>
      <c r="E61" s="130"/>
      <c r="F61" s="130"/>
      <c r="G61" s="130"/>
      <c r="H61" s="130"/>
      <c r="I61" s="130"/>
      <c r="J61" s="130"/>
      <c r="K61" s="48"/>
      <c r="L61" s="48"/>
      <c r="M61" s="48"/>
      <c r="N61" s="48"/>
      <c r="O61" s="44"/>
      <c r="P61" s="127"/>
      <c r="Q61" s="127"/>
      <c r="R61" s="127"/>
      <c r="S61" s="127"/>
      <c r="T61" s="32"/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6.149999999999999" customHeight="1" x14ac:dyDescent="0.55000000000000004">
      <c r="A62" s="221"/>
      <c r="B62" s="132" t="s">
        <v>422</v>
      </c>
      <c r="C62" s="129" t="s">
        <v>0</v>
      </c>
      <c r="D62" s="133">
        <v>4</v>
      </c>
      <c r="E62" s="130"/>
      <c r="F62" s="130"/>
      <c r="G62" s="130"/>
      <c r="H62" s="130"/>
      <c r="I62" s="130"/>
      <c r="J62" s="130"/>
      <c r="K62" s="48"/>
      <c r="L62" s="48"/>
      <c r="M62" s="48"/>
      <c r="N62" s="48"/>
      <c r="O62" s="44"/>
      <c r="P62" s="127"/>
      <c r="Q62" s="127"/>
      <c r="R62" s="127"/>
      <c r="S62" s="127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6.149999999999999" customHeight="1" x14ac:dyDescent="0.55000000000000004">
      <c r="A63" s="221"/>
      <c r="B63" s="132" t="s">
        <v>362</v>
      </c>
      <c r="C63" s="129" t="s">
        <v>359</v>
      </c>
      <c r="D63" s="124"/>
      <c r="E63" s="130"/>
      <c r="F63" s="130"/>
      <c r="G63" s="130"/>
      <c r="H63" s="130"/>
      <c r="I63" s="130"/>
      <c r="J63" s="130"/>
      <c r="K63" s="48"/>
      <c r="L63" s="48"/>
      <c r="M63" s="48"/>
      <c r="N63" s="48"/>
      <c r="O63" s="44"/>
      <c r="P63" s="127"/>
      <c r="Q63" s="127"/>
      <c r="R63" s="127"/>
      <c r="S63" s="127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6.149999999999999" customHeight="1" x14ac:dyDescent="0.55000000000000004">
      <c r="A64" s="221"/>
      <c r="B64" s="132" t="s">
        <v>423</v>
      </c>
      <c r="C64" s="129" t="s">
        <v>0</v>
      </c>
      <c r="D64" s="133">
        <v>8</v>
      </c>
      <c r="E64" s="130"/>
      <c r="F64" s="130"/>
      <c r="G64" s="130"/>
      <c r="H64" s="130"/>
      <c r="I64" s="130"/>
      <c r="J64" s="130"/>
      <c r="K64" s="48"/>
      <c r="L64" s="48"/>
      <c r="M64" s="48"/>
      <c r="N64" s="48"/>
      <c r="O64" s="44"/>
      <c r="P64" s="127"/>
      <c r="Q64" s="127"/>
      <c r="R64" s="127"/>
      <c r="S64" s="127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6.149999999999999" customHeight="1" x14ac:dyDescent="0.55000000000000004">
      <c r="A65" s="221"/>
      <c r="B65" s="132" t="s">
        <v>424</v>
      </c>
      <c r="C65" s="129" t="s">
        <v>0</v>
      </c>
      <c r="D65" s="133">
        <v>6</v>
      </c>
      <c r="E65" s="130"/>
      <c r="F65" s="130"/>
      <c r="G65" s="130"/>
      <c r="H65" s="130"/>
      <c r="I65" s="130"/>
      <c r="J65" s="130"/>
      <c r="K65" s="48"/>
      <c r="L65" s="48"/>
      <c r="M65" s="48"/>
      <c r="N65" s="48"/>
      <c r="O65" s="44"/>
      <c r="P65" s="127"/>
      <c r="Q65" s="127"/>
      <c r="R65" s="127"/>
      <c r="S65" s="127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6.149999999999999" customHeight="1" x14ac:dyDescent="0.55000000000000004">
      <c r="A66" s="221"/>
      <c r="B66" s="128" t="s">
        <v>365</v>
      </c>
      <c r="C66" s="129" t="s">
        <v>359</v>
      </c>
      <c r="D66" s="124"/>
      <c r="E66" s="130"/>
      <c r="F66" s="130"/>
      <c r="G66" s="130"/>
      <c r="H66" s="130"/>
      <c r="I66" s="130"/>
      <c r="J66" s="130"/>
      <c r="K66" s="48"/>
      <c r="L66" s="48"/>
      <c r="M66" s="48"/>
      <c r="N66" s="48"/>
      <c r="O66" s="44"/>
      <c r="P66" s="127"/>
      <c r="Q66" s="127"/>
      <c r="R66" s="127"/>
      <c r="S66" s="127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6.149999999999999" customHeight="1" x14ac:dyDescent="0.55000000000000004">
      <c r="A67" s="221"/>
      <c r="B67" s="132" t="s">
        <v>425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48"/>
      <c r="L67" s="48"/>
      <c r="M67" s="48"/>
      <c r="N67" s="48"/>
      <c r="O67" s="44"/>
      <c r="P67" s="127"/>
      <c r="Q67" s="127"/>
      <c r="R67" s="127"/>
      <c r="S67" s="127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6.149999999999999" customHeight="1" x14ac:dyDescent="0.55000000000000004">
      <c r="A68" s="221"/>
      <c r="B68" s="132" t="s">
        <v>426</v>
      </c>
      <c r="C68" s="129" t="s">
        <v>0</v>
      </c>
      <c r="D68" s="133">
        <v>7</v>
      </c>
      <c r="E68" s="130"/>
      <c r="F68" s="130"/>
      <c r="G68" s="130"/>
      <c r="H68" s="130"/>
      <c r="I68" s="130"/>
      <c r="J68" s="130"/>
      <c r="K68" s="48"/>
      <c r="L68" s="48"/>
      <c r="M68" s="48"/>
      <c r="N68" s="48"/>
      <c r="O68" s="44"/>
      <c r="P68" s="127"/>
      <c r="Q68" s="127"/>
      <c r="R68" s="127"/>
      <c r="S68" s="127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6.149999999999999" customHeight="1" x14ac:dyDescent="0.55000000000000004">
      <c r="A69" s="221"/>
      <c r="B69" s="128" t="s">
        <v>368</v>
      </c>
      <c r="C69" s="129" t="s">
        <v>359</v>
      </c>
      <c r="D69" s="124"/>
      <c r="E69" s="130"/>
      <c r="F69" s="130"/>
      <c r="G69" s="130"/>
      <c r="H69" s="130"/>
      <c r="I69" s="130"/>
      <c r="J69" s="130"/>
      <c r="K69" s="48"/>
      <c r="L69" s="48"/>
      <c r="M69" s="48"/>
      <c r="N69" s="48"/>
      <c r="O69" s="44"/>
      <c r="P69" s="127"/>
      <c r="Q69" s="127"/>
      <c r="R69" s="127"/>
      <c r="S69" s="127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6.149999999999999" customHeight="1" x14ac:dyDescent="0.55000000000000004">
      <c r="A70" s="108"/>
      <c r="B70" s="132" t="s">
        <v>427</v>
      </c>
      <c r="C70" s="129" t="s">
        <v>0</v>
      </c>
      <c r="D70" s="133">
        <v>4</v>
      </c>
      <c r="E70" s="130"/>
      <c r="F70" s="130"/>
      <c r="G70" s="130"/>
      <c r="H70" s="130"/>
      <c r="I70" s="130"/>
      <c r="J70" s="130"/>
      <c r="K70" s="48"/>
      <c r="L70" s="48"/>
      <c r="M70" s="48"/>
      <c r="N70" s="48"/>
      <c r="O70" s="44"/>
      <c r="P70" s="127"/>
      <c r="Q70" s="127"/>
      <c r="R70" s="127"/>
      <c r="S70" s="127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6.149999999999999" customHeight="1" x14ac:dyDescent="0.55000000000000004">
      <c r="A71" s="108"/>
      <c r="B71" s="132" t="s">
        <v>428</v>
      </c>
      <c r="C71" s="129" t="s">
        <v>0</v>
      </c>
      <c r="D71" s="133">
        <v>6</v>
      </c>
      <c r="E71" s="130"/>
      <c r="F71" s="130"/>
      <c r="G71" s="130"/>
      <c r="H71" s="130"/>
      <c r="I71" s="130"/>
      <c r="J71" s="130"/>
      <c r="K71" s="48"/>
      <c r="L71" s="48"/>
      <c r="M71" s="48"/>
      <c r="N71" s="48"/>
      <c r="O71" s="44"/>
      <c r="P71" s="127"/>
      <c r="Q71" s="127"/>
      <c r="R71" s="127"/>
      <c r="S71" s="127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6.149999999999999" customHeight="1" x14ac:dyDescent="0.55000000000000004">
      <c r="A72" s="108"/>
      <c r="B72" s="128" t="s">
        <v>429</v>
      </c>
      <c r="C72" s="129" t="s">
        <v>359</v>
      </c>
      <c r="D72" s="124"/>
      <c r="E72" s="130"/>
      <c r="F72" s="130"/>
      <c r="G72" s="130"/>
      <c r="H72" s="130"/>
      <c r="I72" s="130"/>
      <c r="J72" s="130"/>
      <c r="K72" s="48"/>
      <c r="L72" s="48"/>
      <c r="M72" s="48"/>
      <c r="N72" s="48"/>
      <c r="O72" s="44"/>
      <c r="P72" s="127"/>
      <c r="Q72" s="127"/>
      <c r="R72" s="127"/>
      <c r="S72" s="127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6.149999999999999" customHeight="1" x14ac:dyDescent="0.55000000000000004">
      <c r="A73" s="108"/>
      <c r="B73" s="132" t="s">
        <v>430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130"/>
      <c r="K73" s="48"/>
      <c r="L73" s="48"/>
      <c r="M73" s="48"/>
      <c r="N73" s="48"/>
      <c r="O73" s="44"/>
      <c r="P73" s="127"/>
      <c r="Q73" s="127"/>
      <c r="R73" s="127"/>
      <c r="S73" s="127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16.149999999999999" customHeight="1" x14ac:dyDescent="0.55000000000000004">
      <c r="A74" s="108"/>
      <c r="B74" s="132" t="s">
        <v>431</v>
      </c>
      <c r="C74" s="129" t="s">
        <v>0</v>
      </c>
      <c r="D74" s="133">
        <v>7</v>
      </c>
      <c r="E74" s="130"/>
      <c r="F74" s="130"/>
      <c r="G74" s="130"/>
      <c r="H74" s="130"/>
      <c r="I74" s="130"/>
      <c r="J74" s="130"/>
      <c r="K74" s="48"/>
      <c r="L74" s="48"/>
      <c r="M74" s="48"/>
      <c r="N74" s="48"/>
      <c r="O74" s="44"/>
      <c r="P74" s="127"/>
      <c r="Q74" s="127"/>
      <c r="R74" s="127"/>
      <c r="S74" s="127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7.25" customHeight="1" x14ac:dyDescent="0.4">
      <c r="A75" s="108"/>
      <c r="B75" s="134" t="s">
        <v>371</v>
      </c>
      <c r="C75" s="135"/>
      <c r="D75" s="136">
        <f>SUM(D61:D74)</f>
        <v>60</v>
      </c>
      <c r="E75" s="130"/>
      <c r="F75" s="94"/>
      <c r="G75" s="95"/>
      <c r="H75" s="95"/>
      <c r="I75" s="95"/>
      <c r="J75" s="95"/>
      <c r="K75" s="42"/>
      <c r="L75" s="42"/>
      <c r="M75" s="42"/>
      <c r="N75" s="42"/>
      <c r="O75" s="47" t="s">
        <v>357</v>
      </c>
      <c r="P75" s="90">
        <f>P31+P58</f>
        <v>24</v>
      </c>
      <c r="Q75" s="90">
        <f>Q31+Q58</f>
        <v>170.5</v>
      </c>
      <c r="R75" s="90">
        <f>R31+R58</f>
        <v>237</v>
      </c>
      <c r="S75" s="90">
        <f>S31+S58</f>
        <v>45</v>
      </c>
      <c r="T75" s="32">
        <f>SUM(P75:S75)</f>
        <v>476.5</v>
      </c>
      <c r="U75" s="66"/>
      <c r="V75" s="66"/>
      <c r="W75" s="66"/>
      <c r="X75" s="66"/>
      <c r="Y75" s="67"/>
      <c r="Z75" s="67"/>
      <c r="AA75" s="67"/>
      <c r="AB75" s="66"/>
    </row>
    <row r="76" spans="1:28" ht="28.5" customHeight="1" x14ac:dyDescent="0.4">
      <c r="A76" s="108"/>
      <c r="B76" s="43" t="s">
        <v>626</v>
      </c>
      <c r="C76" s="43"/>
      <c r="D76" s="43"/>
      <c r="E76" s="43"/>
      <c r="F76" s="222" t="s">
        <v>511</v>
      </c>
      <c r="G76" s="223"/>
      <c r="H76" s="223"/>
      <c r="I76" s="223"/>
      <c r="J76" s="223"/>
      <c r="K76" s="223"/>
      <c r="L76" s="223"/>
      <c r="M76" s="223"/>
      <c r="N76" s="223"/>
      <c r="O76" s="224"/>
      <c r="P76" s="224"/>
      <c r="Q76" s="224"/>
      <c r="R76" s="224"/>
      <c r="S76" s="224"/>
      <c r="T76" s="224"/>
      <c r="U76" s="66"/>
      <c r="V76" s="66"/>
      <c r="W76" s="66"/>
      <c r="X76" s="66"/>
      <c r="Y76" s="67"/>
      <c r="Z76" s="67"/>
      <c r="AA76" s="67"/>
      <c r="AB76" s="66"/>
    </row>
    <row r="77" spans="1:28" ht="32.1" customHeight="1" x14ac:dyDescent="0.4">
      <c r="A77" s="108"/>
      <c r="B77" s="43" t="s">
        <v>640</v>
      </c>
      <c r="C77" s="92"/>
      <c r="D77" s="92"/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8"/>
      <c r="P77" s="228"/>
      <c r="Q77" s="228"/>
      <c r="R77" s="228"/>
      <c r="S77" s="228"/>
      <c r="T77" s="228"/>
      <c r="U77" s="66"/>
      <c r="V77" s="66"/>
      <c r="W77" s="66"/>
      <c r="X77" s="66"/>
      <c r="Y77" s="67"/>
      <c r="Z77" s="67"/>
      <c r="AA77" s="67"/>
      <c r="AB77" s="66"/>
    </row>
    <row r="78" spans="1:28" ht="16.149999999999999" customHeight="1" x14ac:dyDescent="0.4">
      <c r="A78" s="108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  <c r="AA78" s="1"/>
      <c r="AB78" s="1"/>
    </row>
    <row r="79" spans="1:28" ht="16.149999999999999" customHeight="1" x14ac:dyDescent="0.4">
      <c r="A79" s="108"/>
      <c r="P79" s="2"/>
      <c r="Q79" s="2"/>
      <c r="R79" s="2"/>
      <c r="S79" s="2"/>
      <c r="T79" s="2"/>
      <c r="U79" s="5"/>
      <c r="V79" s="5"/>
      <c r="W79" s="5"/>
      <c r="X79" s="5"/>
      <c r="Y79" s="5"/>
      <c r="Z79" s="5"/>
      <c r="AA79" s="5"/>
      <c r="AB79" s="5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5"/>
      <c r="V80" s="5"/>
      <c r="W80" s="5"/>
      <c r="X80" s="5"/>
      <c r="Y80" s="5"/>
      <c r="Z80" s="5"/>
      <c r="AA80" s="5"/>
      <c r="AB80" s="5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  <c r="AA81" s="1"/>
      <c r="AB81" s="1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4"/>
      <c r="V82" s="4"/>
      <c r="W82" s="4"/>
      <c r="X82" s="4"/>
      <c r="Y82" s="4"/>
      <c r="Z82" s="4"/>
      <c r="AA82" s="4"/>
      <c r="AB82" s="4"/>
    </row>
    <row r="83" spans="1:28" s="1" customFormat="1" ht="16.149999999999999" customHeight="1" x14ac:dyDescent="0.4">
      <c r="A83" s="2"/>
      <c r="U83" s="4"/>
      <c r="V83" s="4"/>
      <c r="W83" s="4"/>
      <c r="X83" s="4"/>
      <c r="Y83" s="4"/>
      <c r="Z83" s="4"/>
      <c r="AA83" s="4"/>
      <c r="AB83" s="4"/>
    </row>
    <row r="84" spans="1:28" s="1" customFormat="1" ht="16.149999999999999" customHeight="1" x14ac:dyDescent="0.4">
      <c r="A84" s="2"/>
      <c r="U84" s="4"/>
      <c r="V84" s="4"/>
      <c r="W84" s="4"/>
      <c r="X84" s="4"/>
      <c r="Y84" s="4"/>
      <c r="Z84" s="4"/>
      <c r="AA84" s="4"/>
      <c r="AB84" s="4"/>
    </row>
    <row r="85" spans="1:28" s="5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5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1" customFormat="1" ht="16.149999999999999" customHeight="1" x14ac:dyDescent="0.4">
      <c r="A87" s="2"/>
      <c r="U87" s="2"/>
      <c r="V87" s="2"/>
      <c r="W87" s="2"/>
      <c r="X87" s="2"/>
      <c r="Y87" s="2"/>
      <c r="Z87" s="2"/>
      <c r="AA87" s="2"/>
      <c r="AB87" s="2"/>
    </row>
    <row r="88" spans="1:28" s="4" customFormat="1" ht="16.149999999999999" customHeight="1" x14ac:dyDescent="0.4">
      <c r="A88" s="2"/>
      <c r="U88" s="2"/>
      <c r="V88" s="2"/>
      <c r="W88" s="2"/>
      <c r="X88" s="2"/>
      <c r="Y88" s="2"/>
      <c r="Z88" s="2"/>
      <c r="AA88" s="2"/>
      <c r="AB88" s="2"/>
    </row>
    <row r="89" spans="1:28" s="4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ht="16.149999999999999" customHeight="1" x14ac:dyDescent="0.4">
      <c r="A93" s="5"/>
      <c r="P93" s="2"/>
      <c r="Q93" s="2"/>
      <c r="R93" s="2"/>
      <c r="S93" s="2"/>
      <c r="T93" s="2"/>
    </row>
    <row r="94" spans="1:28" ht="16.149999999999999" customHeight="1" x14ac:dyDescent="0.4">
      <c r="A94" s="1"/>
      <c r="P94" s="2"/>
      <c r="Q94" s="2"/>
      <c r="R94" s="2"/>
      <c r="S94" s="2"/>
      <c r="T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  <c r="AA131" s="1"/>
      <c r="AB131" s="1"/>
    </row>
    <row r="132" spans="1:28" ht="16.149999999999999" customHeight="1" x14ac:dyDescent="0.4"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  <c r="AA132" s="1"/>
      <c r="AB132" s="1"/>
    </row>
    <row r="133" spans="1:28" ht="16.149999999999999" customHeight="1" x14ac:dyDescent="0.4">
      <c r="P133" s="2"/>
      <c r="Q133" s="2"/>
      <c r="R133" s="2"/>
      <c r="S133" s="2"/>
      <c r="T133" s="2"/>
      <c r="U133" s="5"/>
      <c r="V133" s="5"/>
      <c r="W133" s="5"/>
      <c r="X133" s="5"/>
      <c r="Y133" s="5"/>
      <c r="Z133" s="5"/>
      <c r="AA133" s="5"/>
      <c r="AB133" s="5"/>
    </row>
    <row r="134" spans="1:28" ht="16.149999999999999" customHeight="1" x14ac:dyDescent="0.4">
      <c r="P134" s="2"/>
      <c r="Q134" s="2"/>
      <c r="R134" s="2"/>
      <c r="S134" s="2"/>
      <c r="T134" s="2"/>
      <c r="U134" s="5"/>
      <c r="V134" s="5"/>
      <c r="W134" s="5"/>
      <c r="X134" s="5"/>
      <c r="Y134" s="5"/>
      <c r="Z134" s="5"/>
      <c r="AA134" s="5"/>
      <c r="AB134" s="5"/>
    </row>
    <row r="135" spans="1:28" ht="16.149999999999999" customHeight="1" x14ac:dyDescent="0.4"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  <c r="AA135" s="1"/>
      <c r="AB135" s="1"/>
    </row>
    <row r="136" spans="1:28" ht="16.149999999999999" customHeight="1" x14ac:dyDescent="0.4">
      <c r="P136" s="2"/>
      <c r="Q136" s="2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</row>
    <row r="137" spans="1:28" s="1" customFormat="1" ht="16.149999999999999" customHeight="1" x14ac:dyDescent="0.4">
      <c r="A137" s="2"/>
      <c r="U137" s="4"/>
      <c r="V137" s="4"/>
      <c r="W137" s="4"/>
      <c r="X137" s="4"/>
      <c r="Y137" s="4"/>
      <c r="Z137" s="4"/>
      <c r="AA137" s="4"/>
      <c r="AB137" s="4"/>
    </row>
    <row r="138" spans="1:28" s="1" customFormat="1" ht="16.149999999999999" customHeight="1" x14ac:dyDescent="0.4">
      <c r="A138" s="2"/>
      <c r="U138" s="4"/>
      <c r="V138" s="4"/>
      <c r="W138" s="4"/>
      <c r="X138" s="4"/>
      <c r="Y138" s="4"/>
      <c r="Z138" s="4"/>
      <c r="AA138" s="4"/>
      <c r="AB138" s="4"/>
    </row>
    <row r="139" spans="1:28" s="5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5" customFormat="1" ht="16.149999999999999" customHeight="1" x14ac:dyDescent="0.4">
      <c r="A140" s="2"/>
      <c r="U140" s="2"/>
      <c r="V140" s="2"/>
      <c r="W140" s="2"/>
      <c r="X140" s="2"/>
      <c r="Y140" s="2"/>
      <c r="Z140" s="2"/>
      <c r="AA140" s="2"/>
      <c r="AB140" s="2"/>
    </row>
    <row r="141" spans="1:28" s="1" customFormat="1" ht="16.149999999999999" customHeight="1" x14ac:dyDescent="0.4">
      <c r="A141" s="2"/>
      <c r="U141" s="2"/>
      <c r="V141" s="2"/>
      <c r="W141" s="2"/>
      <c r="X141" s="2"/>
      <c r="Y141" s="2"/>
      <c r="Z141" s="2"/>
      <c r="AA141" s="2"/>
      <c r="AB141" s="2"/>
    </row>
    <row r="142" spans="1:28" s="4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4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ht="16.149999999999999" customHeight="1" x14ac:dyDescent="0.4">
      <c r="A146" s="5"/>
      <c r="P146" s="2"/>
      <c r="Q146" s="2"/>
      <c r="R146" s="2"/>
      <c r="S146" s="2"/>
      <c r="T146" s="2"/>
    </row>
    <row r="147" spans="1:28" ht="16.149999999999999" customHeight="1" x14ac:dyDescent="0.4">
      <c r="A147" s="5"/>
      <c r="P147" s="2"/>
      <c r="Q147" s="2"/>
      <c r="R147" s="2"/>
      <c r="S147" s="2"/>
      <c r="T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  <c r="U193" s="10"/>
      <c r="V193" s="10"/>
      <c r="W193" s="10"/>
      <c r="X193" s="10"/>
      <c r="Y193" s="10"/>
      <c r="Z193" s="10"/>
      <c r="AA193" s="10"/>
      <c r="AB193" s="10"/>
    </row>
    <row r="194" spans="1:28" ht="16.149999999999999" customHeight="1" x14ac:dyDescent="0.4">
      <c r="P194" s="2"/>
      <c r="Q194" s="2"/>
      <c r="R194" s="2"/>
      <c r="S194" s="2"/>
      <c r="T194" s="2"/>
      <c r="U194" s="10"/>
      <c r="V194" s="10"/>
      <c r="W194" s="10"/>
      <c r="X194" s="10"/>
      <c r="Y194" s="10"/>
      <c r="Z194" s="10"/>
      <c r="AA194" s="10"/>
      <c r="AB194" s="10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</row>
    <row r="199" spans="1:28" s="10" customFormat="1" ht="16.149999999999999" customHeight="1" x14ac:dyDescent="0.4">
      <c r="A199" s="2"/>
      <c r="U199" s="2"/>
      <c r="V199" s="2"/>
      <c r="W199" s="2"/>
      <c r="X199" s="2"/>
      <c r="Y199" s="2"/>
      <c r="Z199" s="2"/>
      <c r="AA199" s="2"/>
      <c r="AB199" s="2"/>
    </row>
    <row r="200" spans="1:28" s="10" customFormat="1" ht="16.149999999999999" customHeight="1" x14ac:dyDescent="0.4">
      <c r="A200" s="2"/>
      <c r="U200" s="2"/>
      <c r="V200" s="2"/>
      <c r="W200" s="2"/>
      <c r="X200" s="2"/>
      <c r="Y200" s="2"/>
      <c r="Z200" s="2"/>
      <c r="AA200" s="2"/>
      <c r="AB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ht="16.149999999999999" customHeight="1" x14ac:dyDescent="0.4">
      <c r="P204" s="2"/>
      <c r="Q204" s="2"/>
      <c r="R204" s="2"/>
      <c r="S204" s="2"/>
      <c r="T204" s="2"/>
    </row>
    <row r="205" spans="1:28" ht="16.149999999999999" customHeight="1" x14ac:dyDescent="0.4">
      <c r="P205" s="2"/>
      <c r="Q205" s="2"/>
      <c r="R205" s="2"/>
      <c r="S205" s="2"/>
      <c r="T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</sheetData>
  <mergeCells count="28">
    <mergeCell ref="A6:A9"/>
    <mergeCell ref="A10:A69"/>
    <mergeCell ref="E34:F34"/>
    <mergeCell ref="O34:T34"/>
    <mergeCell ref="F76:N76"/>
    <mergeCell ref="O76:T76"/>
    <mergeCell ref="P6:R6"/>
    <mergeCell ref="S6:S7"/>
    <mergeCell ref="E77:N77"/>
    <mergeCell ref="O77:T77"/>
    <mergeCell ref="U7:AB7"/>
    <mergeCell ref="U8:X8"/>
    <mergeCell ref="Y8:AB8"/>
    <mergeCell ref="F33:N33"/>
    <mergeCell ref="O33:T33"/>
    <mergeCell ref="I6:I8"/>
    <mergeCell ref="J6:J8"/>
    <mergeCell ref="K6:K8"/>
    <mergeCell ref="O6:O8"/>
    <mergeCell ref="O1:T1"/>
    <mergeCell ref="O3:T3"/>
    <mergeCell ref="B6:B8"/>
    <mergeCell ref="C6:C8"/>
    <mergeCell ref="D6:D8"/>
    <mergeCell ref="E6:E8"/>
    <mergeCell ref="F6:F8"/>
    <mergeCell ref="G6:G8"/>
    <mergeCell ref="H6:H8"/>
  </mergeCells>
  <conditionalFormatting sqref="B1:B5">
    <cfRule type="expression" dxfId="77" priority="3">
      <formula>LEN($B:$B)&gt;60</formula>
    </cfRule>
  </conditionalFormatting>
  <conditionalFormatting sqref="E57:I57 B57">
    <cfRule type="expression" dxfId="76" priority="2">
      <formula>LEN($B:$B)&gt;60</formula>
    </cfRule>
  </conditionalFormatting>
  <conditionalFormatting sqref="E57:I57">
    <cfRule type="containsText" dxfId="75" priority="1" operator="containsText" text="oui">
      <formula>NOT(ISERROR(SEARCH("oui",E57)))</formula>
    </cfRule>
  </conditionalFormatting>
  <conditionalFormatting sqref="K54:N54">
    <cfRule type="expression" dxfId="72" priority="5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76:F76 E77:E1048576 E33:E36 F33 G36:N36 E9:N9 C1:C6 E1:N6 B1:B24 P25 L41:N44 K37:K49 L11:N15 B53:B57 C9:C28 B58:C1048576 K11:K24 L17:N23 K51 L39:N39 O58:O75 O31:O32 F78:N1048576 B26:B51 C30:C57" xr:uid="{00000000-0002-0000-0E00-000000000000}">
      <formula1>61</formula1>
    </dataValidation>
    <dataValidation type="list" allowBlank="1" showInputMessage="1" showErrorMessage="1" sqref="Z10:Z77 V10:V77" xr:uid="{00000000-0002-0000-0E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FBA4D4B-0DB8-4885-9C39-79188ACF4C40}">
            <xm:f>LEN('BUT3 Parcours IPI I FI - 24_25'!$B:$B)&gt;60</xm:f>
            <x14:dxf>
              <fill>
                <patternFill>
                  <bgColor rgb="FFFFFF00"/>
                </patternFill>
              </fill>
            </x14:dxf>
          </x14:cfRule>
          <xm:sqref>E11:K32 E37:J56 E58:J75 C1:C5 E1:N6 B6:C6 B7:B8 E9:N10 B9:C24 L11:N31 P25 C25:C28 B26:B29 B30:C37 O31 L32:O32 E33:F33 E34 E35:F35 E36:N36 K37:N53 B38:B51 B53:B56 M55:N55 K55:K75 L56:N57 L58:O75 B58:C1048576 E76:F76 E77 E78:N1048576</xm:sqref>
        </x14:conditionalFormatting>
        <x14:conditionalFormatting xmlns:xm="http://schemas.microsoft.com/office/excel/2006/main">
          <x14:cfRule type="containsText" priority="21" operator="containsText" text="oui" id="{34BA25FA-29DB-43BB-B992-B896D73DC079}">
            <xm:f>NOT(ISERROR(SEARCH("oui",'BUT3 Parcours IPI I FI - 24_25'!E11)))</xm:f>
            <x14:dxf>
              <fill>
                <patternFill>
                  <bgColor rgb="FF92D050"/>
                </patternFill>
              </fill>
            </x14:dxf>
          </x14:cfRule>
          <xm:sqref>I11:I23 E11:H30 J11:J32 F15:I15 I26 E27:I27 I28 E37:H47 I38:J38 I39 J39:J56 E48:I48 I48:I49 E49:H56 I52 E53:I53 I54:I55 E58:H59 J58:J59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_x000a_" prompt="Utilisez liste déroulante" xr:uid="{00000000-0002-0000-0E00-000002000000}">
          <x14:formula1>
            <xm:f>'P:\MAQUETTES PEDAGOGIQUES_BUT-DUT &amp; LP\BUT\Fichiers chefs\BUT 3EME ANNEE\GEA\[2023-2024_M3C GEA_BUT 1-2 &amp; 3.xlsx]choix'!#REF!</xm:f>
          </x14:formula1>
          <xm:sqref>E60:I75</xm:sqref>
        </x14:dataValidation>
        <x14:dataValidation type="list" errorStyle="warning" allowBlank="1" showInputMessage="1" showErrorMessage="1" error="uniquement oui ou non" prompt="Utilisez liste déroulante" xr:uid="{00000000-0002-0000-0E00-000003000000}">
          <x14:formula1>
            <xm:f>choix!$A$1:$A$2</xm:f>
          </x14:formula1>
          <xm:sqref>L56:L57 M55:N57 L24:N31 L37:N38 L16:N16 K25:K30 K50 L40:N40 L45:N54 K52:K57 K10:N10</xm:sqref>
        </x14:dataValidation>
        <x14:dataValidation type="list" errorStyle="warning" allowBlank="1" showInputMessage="1" showErrorMessage="1" error="uniquement oui ou non_x000a_" prompt="Utilisez liste déroulante" xr:uid="{00000000-0002-0000-0E00-000004000000}">
          <x14:formula1>
            <xm:f>'P:\MAQUETTES PEDAGOGIQUES_BUT-DUT &amp; LP\MCC_2022-2023\BUT\[M3C_BUT GEA_Fichier BUT1 &amp; 2 pour maquette BUT 2022.xlsx]choix'!#REF!</xm:f>
          </x14:formula1>
          <xm:sqref>K58:N75</xm:sqref>
        </x14:dataValidation>
        <x14:dataValidation type="list" errorStyle="warning" allowBlank="1" showInputMessage="1" showErrorMessage="1" error="uniquement oui ou non" prompt="Utilisez liste déroulante" xr:uid="{00000000-0002-0000-0E00-000005000000}">
          <x14:formula1>
            <xm:f>'P:\MAQUETTES PEDAGOGIQUES_BUT-DUT &amp; LP\MCC_2022-2023\BUT\[M3C_BUT GEA_Fichier BUT1 &amp; 2 pour maquette BUT 2022.xlsx]choix'!#REF!</xm:f>
          </x14:formula1>
          <xm:sqref>K31:K32 L32:N32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2050"/>
  <sheetViews>
    <sheetView topLeftCell="A35" zoomScale="80" zoomScaleNormal="80" zoomScaleSheetLayoutView="80" zoomScalePageLayoutView="70" workbookViewId="0">
      <selection activeCell="B58" sqref="B58"/>
    </sheetView>
  </sheetViews>
  <sheetFormatPr baseColWidth="10" defaultColWidth="11.27734375" defaultRowHeight="16.149999999999999" customHeight="1" x14ac:dyDescent="0.4"/>
  <cols>
    <col min="1" max="1" width="11.27734375" style="2"/>
    <col min="2" max="2" width="105.27734375" style="2" bestFit="1" customWidth="1"/>
    <col min="3" max="3" width="7.27734375" style="2" customWidth="1"/>
    <col min="4" max="4" width="6.27734375" style="2" customWidth="1"/>
    <col min="5" max="6" width="16" style="2" customWidth="1"/>
    <col min="7" max="7" width="16.1640625" style="2" customWidth="1"/>
    <col min="8" max="9" width="16" style="2" customWidth="1"/>
    <col min="10" max="10" width="13.44140625" style="2" customWidth="1"/>
    <col min="11" max="11" width="13.27734375" style="2" customWidth="1"/>
    <col min="12" max="14" width="8.1640625" style="2" customWidth="1"/>
    <col min="15" max="15" width="13.5546875" style="2" customWidth="1"/>
    <col min="16" max="18" width="9.71875" style="8" customWidth="1"/>
    <col min="19" max="19" width="11.277343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35" t="s">
        <v>283</v>
      </c>
      <c r="E6" s="207" t="s">
        <v>373</v>
      </c>
      <c r="F6" s="207" t="s">
        <v>471</v>
      </c>
      <c r="G6" s="207" t="s">
        <v>286</v>
      </c>
      <c r="H6" s="207" t="s">
        <v>374</v>
      </c>
      <c r="I6" s="256" t="s">
        <v>472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68"/>
      <c r="E7" s="208"/>
      <c r="F7" s="208"/>
      <c r="G7" s="208"/>
      <c r="H7" s="208"/>
      <c r="I7" s="208"/>
      <c r="J7" s="272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76"/>
      <c r="W7" s="276"/>
      <c r="X7" s="276"/>
      <c r="Y7" s="276"/>
      <c r="Z7" s="276"/>
      <c r="AA7" s="276"/>
      <c r="AB7" s="277"/>
    </row>
    <row r="8" spans="1:28" s="5" customFormat="1" ht="38.25" customHeight="1" x14ac:dyDescent="0.4">
      <c r="A8" s="201"/>
      <c r="B8" s="235"/>
      <c r="C8" s="274"/>
      <c r="D8" s="268"/>
      <c r="E8" s="275"/>
      <c r="F8" s="275"/>
      <c r="G8" s="275"/>
      <c r="H8" s="275"/>
      <c r="I8" s="275"/>
      <c r="J8" s="278"/>
      <c r="K8" s="279"/>
      <c r="L8" s="171" t="s">
        <v>440</v>
      </c>
      <c r="M8" s="171" t="s">
        <v>378</v>
      </c>
      <c r="N8" s="171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80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5.75" customHeight="1" x14ac:dyDescent="0.4">
      <c r="A10" s="221"/>
      <c r="B10" s="145" t="s">
        <v>447</v>
      </c>
      <c r="C10" s="146"/>
      <c r="D10" s="31"/>
      <c r="E10" s="99"/>
      <c r="F10" s="99"/>
      <c r="G10" s="99"/>
      <c r="H10" s="99"/>
      <c r="I10" s="99"/>
      <c r="J10" s="99"/>
      <c r="K10" s="103"/>
      <c r="L10" s="103"/>
      <c r="M10" s="103"/>
      <c r="N10" s="103"/>
      <c r="O10" s="30"/>
      <c r="P10" s="39"/>
      <c r="Q10" s="39"/>
      <c r="R10" s="39"/>
      <c r="S10" s="39"/>
      <c r="T10" s="9"/>
      <c r="U10" s="147"/>
      <c r="V10" s="147"/>
      <c r="W10" s="147"/>
      <c r="X10" s="147"/>
      <c r="Y10" s="147"/>
      <c r="Z10" s="147"/>
      <c r="AA10" s="147"/>
      <c r="AB10" s="147"/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>
        <v>61</v>
      </c>
      <c r="P11" s="39">
        <v>4.5</v>
      </c>
      <c r="Q11" s="39">
        <v>16.5</v>
      </c>
      <c r="R11" s="39"/>
      <c r="S11" s="174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9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>
        <v>62</v>
      </c>
      <c r="P12" s="39">
        <v>9</v>
      </c>
      <c r="Q12" s="39">
        <v>16.5</v>
      </c>
      <c r="R12" s="39"/>
      <c r="S12" s="174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83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>
        <v>62</v>
      </c>
      <c r="P13" s="39">
        <v>3</v>
      </c>
      <c r="Q13" s="39">
        <v>8.5</v>
      </c>
      <c r="R13" s="39"/>
      <c r="S13" s="174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83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>
        <v>61</v>
      </c>
      <c r="P14" s="39"/>
      <c r="Q14" s="39">
        <v>18</v>
      </c>
      <c r="R14" s="39"/>
      <c r="S14" s="174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83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>
        <v>60</v>
      </c>
      <c r="P15" s="39">
        <v>4.5</v>
      </c>
      <c r="Q15" s="39">
        <v>9</v>
      </c>
      <c r="R15" s="39">
        <v>15</v>
      </c>
      <c r="S15" s="174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83"/>
      <c r="D16" s="124"/>
      <c r="E16" s="154"/>
      <c r="F16" s="151"/>
      <c r="G16" s="151"/>
      <c r="H16" s="151"/>
      <c r="I16" s="151"/>
      <c r="J16" s="99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174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83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>
        <v>60</v>
      </c>
      <c r="P17" s="39"/>
      <c r="Q17" s="39">
        <v>6</v>
      </c>
      <c r="R17" s="39">
        <v>33</v>
      </c>
      <c r="S17" s="174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83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>
        <v>60</v>
      </c>
      <c r="P18" s="39"/>
      <c r="Q18" s="39">
        <v>1.5</v>
      </c>
      <c r="R18" s="39">
        <v>6</v>
      </c>
      <c r="S18" s="174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83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>
        <v>60</v>
      </c>
      <c r="P19" s="39"/>
      <c r="Q19" s="39">
        <v>9</v>
      </c>
      <c r="R19" s="39">
        <v>18</v>
      </c>
      <c r="S19" s="174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83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 t="s">
        <v>325</v>
      </c>
      <c r="P20" s="39"/>
      <c r="Q20" s="39">
        <v>10.5</v>
      </c>
      <c r="R20" s="39">
        <v>12</v>
      </c>
      <c r="S20" s="174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83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>
        <v>9</v>
      </c>
      <c r="P21" s="39"/>
      <c r="Q21" s="39">
        <v>6</v>
      </c>
      <c r="R21" s="39">
        <v>6</v>
      </c>
      <c r="S21" s="174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97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>
        <v>11</v>
      </c>
      <c r="P22" s="39"/>
      <c r="Q22" s="39">
        <v>9</v>
      </c>
      <c r="R22" s="39">
        <v>6</v>
      </c>
      <c r="S22" s="174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8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>
        <v>16</v>
      </c>
      <c r="P23" s="39"/>
      <c r="Q23" s="39">
        <v>1.5</v>
      </c>
      <c r="R23" s="39">
        <v>6</v>
      </c>
      <c r="S23" s="174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618</v>
      </c>
      <c r="C24" s="83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396</v>
      </c>
      <c r="L24" s="63" t="s">
        <v>396</v>
      </c>
      <c r="M24" s="63" t="s">
        <v>396</v>
      </c>
      <c r="N24" s="63" t="s">
        <v>396</v>
      </c>
      <c r="O24" s="30" t="s">
        <v>488</v>
      </c>
      <c r="P24" s="39"/>
      <c r="Q24" s="39">
        <f>21+21</f>
        <v>42</v>
      </c>
      <c r="R24" s="39"/>
      <c r="S24" s="174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C25" s="83"/>
      <c r="D25" s="124"/>
      <c r="E25" s="99"/>
      <c r="F25" s="99"/>
      <c r="G25" s="99"/>
      <c r="H25" s="99"/>
      <c r="I25" s="99"/>
      <c r="J25" s="99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93" t="s">
        <v>508</v>
      </c>
      <c r="C26" s="83" t="s">
        <v>330</v>
      </c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83" t="s">
        <v>330</v>
      </c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 t="shared" si="0"/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>
        <v>60</v>
      </c>
      <c r="P27" s="39"/>
      <c r="Q27" s="39">
        <v>6</v>
      </c>
      <c r="R27" s="39"/>
      <c r="S27" s="175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83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 t="shared" si="0"/>
        <v>29</v>
      </c>
      <c r="K28" s="63" t="s">
        <v>381</v>
      </c>
      <c r="L28" s="63" t="s">
        <v>396</v>
      </c>
      <c r="M28" s="63" t="s">
        <v>396</v>
      </c>
      <c r="N28" s="63" t="s">
        <v>396</v>
      </c>
      <c r="O28" s="30" t="s">
        <v>488</v>
      </c>
      <c r="P28" s="39">
        <v>1.5</v>
      </c>
      <c r="Q28" s="39"/>
      <c r="R28" s="39">
        <v>21</v>
      </c>
      <c r="S28" s="39">
        <v>110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C29" s="96"/>
      <c r="D29" s="124"/>
      <c r="E29" s="99"/>
      <c r="F29" s="99"/>
      <c r="G29" s="99"/>
      <c r="H29" s="99"/>
      <c r="I29" s="173">
        <v>6</v>
      </c>
      <c r="J29" s="99">
        <f t="shared" si="0"/>
        <v>6</v>
      </c>
      <c r="K29" s="63" t="s">
        <v>381</v>
      </c>
      <c r="L29" s="63" t="s">
        <v>396</v>
      </c>
      <c r="M29" s="63" t="s">
        <v>396</v>
      </c>
      <c r="N29" s="63" t="s">
        <v>396</v>
      </c>
      <c r="O29" s="30" t="s">
        <v>488</v>
      </c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148"/>
      <c r="D30" s="124"/>
      <c r="E30" s="99"/>
      <c r="F30" s="99"/>
      <c r="G30" s="99"/>
      <c r="H30" s="99"/>
      <c r="I30" s="99"/>
      <c r="J30" s="99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117"/>
      <c r="D31" s="124"/>
      <c r="E31" s="100"/>
      <c r="F31" s="100"/>
      <c r="G31" s="100"/>
      <c r="H31" s="100"/>
      <c r="I31" s="100"/>
      <c r="J31" s="99"/>
      <c r="K31" s="42"/>
      <c r="L31" s="63"/>
      <c r="M31" s="63"/>
      <c r="N31" s="63"/>
      <c r="O31" s="44" t="s">
        <v>336</v>
      </c>
      <c r="P31" s="60">
        <f>SUM(P10:P30)</f>
        <v>24</v>
      </c>
      <c r="Q31" s="60">
        <f>SUM(Q10:Q30)</f>
        <v>160</v>
      </c>
      <c r="R31" s="60">
        <f>SUM(R10:R30)</f>
        <v>144</v>
      </c>
      <c r="S31" s="60">
        <f>SUM(S10:S30)</f>
        <v>140</v>
      </c>
      <c r="T31" s="32">
        <f>SUM(P31:S31)</f>
        <v>468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117"/>
      <c r="D32" s="124"/>
      <c r="E32" s="100"/>
      <c r="F32" s="101"/>
      <c r="G32" s="102"/>
      <c r="H32" s="100"/>
      <c r="I32" s="101"/>
      <c r="J32" s="99"/>
      <c r="K32" s="42"/>
      <c r="L32" s="42"/>
      <c r="M32" s="42"/>
      <c r="N32" s="4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513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492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145" t="s">
        <v>447</v>
      </c>
      <c r="C37" s="48"/>
      <c r="D37" s="26"/>
      <c r="E37" s="48"/>
      <c r="F37" s="48"/>
      <c r="G37" s="63"/>
      <c r="H37" s="48"/>
      <c r="I37" s="48"/>
      <c r="J37" s="62"/>
      <c r="K37" s="26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77" t="s">
        <v>494</v>
      </c>
      <c r="C38" s="191" t="s">
        <v>311</v>
      </c>
      <c r="D38" s="124"/>
      <c r="E38" s="99"/>
      <c r="F38" s="99"/>
      <c r="G38" s="99"/>
      <c r="H38" s="99"/>
      <c r="I38" s="99"/>
      <c r="J38" s="99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495</v>
      </c>
      <c r="C39" s="191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9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1" t="s">
        <v>311</v>
      </c>
      <c r="D40" s="124"/>
      <c r="E40" s="99"/>
      <c r="F40" s="99"/>
      <c r="G40" s="98"/>
      <c r="H40" s="99"/>
      <c r="I40" s="98"/>
      <c r="J40" s="99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9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1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1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1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1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1" t="s">
        <v>311</v>
      </c>
      <c r="D45" s="124"/>
      <c r="E45" s="99"/>
      <c r="F45" s="99"/>
      <c r="G45" s="99"/>
      <c r="H45" s="99"/>
      <c r="I45" s="98"/>
      <c r="J45" s="99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1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1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1" t="s">
        <v>311</v>
      </c>
      <c r="D48" s="124"/>
      <c r="E48" s="99"/>
      <c r="F48" s="99"/>
      <c r="G48" s="99"/>
      <c r="H48" s="99"/>
      <c r="I48" s="99"/>
      <c r="J48" s="99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1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1" t="s">
        <v>311</v>
      </c>
      <c r="D50" s="124"/>
      <c r="E50" s="98"/>
      <c r="F50" s="98"/>
      <c r="G50" s="98"/>
      <c r="H50" s="98"/>
      <c r="I50" s="98"/>
      <c r="J50" s="99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9"/>
      <c r="T50" s="9"/>
      <c r="U50" s="66"/>
      <c r="V50" s="66"/>
      <c r="W50" s="66"/>
      <c r="X50" s="66"/>
      <c r="Y50" s="67"/>
      <c r="Z50" s="67"/>
      <c r="AA50" s="67"/>
      <c r="AB50" s="66"/>
    </row>
    <row r="51" spans="1:28" ht="16.149999999999999" customHeight="1" x14ac:dyDescent="0.4">
      <c r="A51" s="221"/>
      <c r="B51" s="63" t="s">
        <v>617</v>
      </c>
      <c r="C51" s="191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381</v>
      </c>
      <c r="M51" s="63" t="s">
        <v>396</v>
      </c>
      <c r="N51" s="63" t="s">
        <v>396</v>
      </c>
      <c r="O51" s="30" t="s">
        <v>488</v>
      </c>
      <c r="P51" s="39"/>
      <c r="Q51" s="39">
        <f>21</f>
        <v>21</v>
      </c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C52" s="83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>
        <v>100</v>
      </c>
      <c r="V52" s="66" t="s">
        <v>312</v>
      </c>
      <c r="W52" s="66" t="s">
        <v>313</v>
      </c>
      <c r="X52" s="66" t="s">
        <v>314</v>
      </c>
      <c r="Y52" s="67">
        <v>100</v>
      </c>
      <c r="Z52" s="67" t="s">
        <v>312</v>
      </c>
      <c r="AA52" s="67" t="s">
        <v>315</v>
      </c>
      <c r="AB52" s="66" t="s">
        <v>314</v>
      </c>
    </row>
    <row r="53" spans="1:28" ht="16.149999999999999" customHeight="1" x14ac:dyDescent="0.4">
      <c r="A53" s="221"/>
      <c r="B53" s="93" t="s">
        <v>508</v>
      </c>
      <c r="C53" s="191"/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76"/>
      <c r="M53" s="63"/>
      <c r="N53" s="63"/>
      <c r="O53" s="26"/>
      <c r="P53" s="39"/>
      <c r="S53" s="3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1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6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3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1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152"/>
      <c r="L55" s="2" t="s">
        <v>396</v>
      </c>
      <c r="M55" s="76" t="s">
        <v>396</v>
      </c>
      <c r="N55" s="76" t="s">
        <v>396</v>
      </c>
      <c r="O55" s="30" t="s">
        <v>488</v>
      </c>
      <c r="P55" s="39"/>
      <c r="Q55" s="39"/>
      <c r="R55" s="39">
        <v>9</v>
      </c>
      <c r="S55" s="39">
        <v>45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1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63" t="s">
        <v>396</v>
      </c>
      <c r="M56" s="63" t="s">
        <v>396</v>
      </c>
      <c r="N56" s="63" t="s">
        <v>396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/>
      <c r="V56" s="66"/>
      <c r="W56" s="66"/>
      <c r="X56" s="66"/>
      <c r="Y56" s="67"/>
      <c r="Z56" s="67"/>
      <c r="AA56" s="67"/>
      <c r="AB56" s="66"/>
    </row>
    <row r="57" spans="1:28" ht="16.149999999999999" customHeight="1" x14ac:dyDescent="0.4">
      <c r="A57" s="221"/>
      <c r="B57" s="192" t="s">
        <v>661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6">
        <f t="shared" ref="J57" si="2">SUM(E57:I57)</f>
        <v>16</v>
      </c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s="5" customFormat="1" ht="16.149999999999999" customHeight="1" x14ac:dyDescent="0.55000000000000004">
      <c r="A58" s="221"/>
      <c r="B58" s="42"/>
      <c r="C58" s="117"/>
      <c r="D58" s="124"/>
      <c r="E58" s="98"/>
      <c r="F58" s="98"/>
      <c r="G58" s="98"/>
      <c r="H58" s="98"/>
      <c r="I58" s="98"/>
      <c r="J58" s="99">
        <f t="shared" si="1"/>
        <v>0</v>
      </c>
      <c r="K58" s="48"/>
      <c r="L58" s="48"/>
      <c r="M58" s="48"/>
      <c r="N58" s="48"/>
      <c r="O58" s="44" t="s">
        <v>336</v>
      </c>
      <c r="P58" s="60">
        <f>SUM(P37:P57)</f>
        <v>1.5</v>
      </c>
      <c r="Q58" s="60">
        <f>SUM(Q37:Q57)</f>
        <v>61.5</v>
      </c>
      <c r="R58" s="60">
        <f>SUM(R37:R57)</f>
        <v>72</v>
      </c>
      <c r="S58" s="60">
        <f>SUM(S37:S57)</f>
        <v>60</v>
      </c>
      <c r="T58" s="32">
        <f>SUM(P58:S58)</f>
        <v>195</v>
      </c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117"/>
      <c r="D59" s="124"/>
      <c r="E59" s="48"/>
      <c r="F59" s="48"/>
      <c r="G59" s="48"/>
      <c r="H59" s="48"/>
      <c r="I59" s="48"/>
      <c r="J59" s="99">
        <f t="shared" si="1"/>
        <v>0</v>
      </c>
      <c r="K59" s="48"/>
      <c r="L59" s="48"/>
      <c r="M59" s="48"/>
      <c r="N59" s="48"/>
      <c r="O59" s="44"/>
      <c r="P59" s="127"/>
      <c r="Q59" s="127"/>
      <c r="R59" s="127"/>
      <c r="S59" s="127"/>
      <c r="T59" s="32"/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128" t="s">
        <v>358</v>
      </c>
      <c r="C60" s="129" t="s">
        <v>359</v>
      </c>
      <c r="D60" s="124"/>
      <c r="E60" s="130"/>
      <c r="F60" s="130"/>
      <c r="G60" s="130"/>
      <c r="H60" s="130"/>
      <c r="I60" s="130"/>
      <c r="J60" s="130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16.149999999999999" customHeight="1" x14ac:dyDescent="0.55000000000000004">
      <c r="A61" s="221"/>
      <c r="B61" s="132" t="s">
        <v>421</v>
      </c>
      <c r="C61" s="129" t="s">
        <v>0</v>
      </c>
      <c r="D61" s="133">
        <v>4</v>
      </c>
      <c r="E61" s="130"/>
      <c r="F61" s="130"/>
      <c r="G61" s="130"/>
      <c r="H61" s="130"/>
      <c r="I61" s="130"/>
      <c r="J61" s="130"/>
      <c r="K61" s="48"/>
      <c r="L61" s="48"/>
      <c r="M61" s="48"/>
      <c r="N61" s="48"/>
      <c r="O61" s="44"/>
      <c r="P61" s="127"/>
      <c r="Q61" s="127"/>
      <c r="R61" s="127"/>
      <c r="S61" s="127"/>
      <c r="T61" s="32"/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6.149999999999999" customHeight="1" x14ac:dyDescent="0.55000000000000004">
      <c r="A62" s="221"/>
      <c r="B62" s="132" t="s">
        <v>422</v>
      </c>
      <c r="C62" s="129" t="s">
        <v>0</v>
      </c>
      <c r="D62" s="133">
        <v>4</v>
      </c>
      <c r="E62" s="130"/>
      <c r="F62" s="130"/>
      <c r="G62" s="130"/>
      <c r="H62" s="130"/>
      <c r="I62" s="130"/>
      <c r="J62" s="130"/>
      <c r="K62" s="48"/>
      <c r="L62" s="48"/>
      <c r="M62" s="48"/>
      <c r="N62" s="48"/>
      <c r="O62" s="44"/>
      <c r="P62" s="127"/>
      <c r="Q62" s="127"/>
      <c r="R62" s="127"/>
      <c r="S62" s="127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6.149999999999999" customHeight="1" x14ac:dyDescent="0.55000000000000004">
      <c r="A63" s="221"/>
      <c r="B63" s="132" t="s">
        <v>362</v>
      </c>
      <c r="C63" s="129" t="s">
        <v>359</v>
      </c>
      <c r="D63" s="124"/>
      <c r="E63" s="130"/>
      <c r="F63" s="130"/>
      <c r="G63" s="130"/>
      <c r="H63" s="130"/>
      <c r="I63" s="130"/>
      <c r="J63" s="130"/>
      <c r="K63" s="48"/>
      <c r="L63" s="48"/>
      <c r="M63" s="48"/>
      <c r="N63" s="48"/>
      <c r="O63" s="44"/>
      <c r="P63" s="127"/>
      <c r="Q63" s="127"/>
      <c r="R63" s="127"/>
      <c r="S63" s="127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6.149999999999999" customHeight="1" x14ac:dyDescent="0.55000000000000004">
      <c r="A64" s="221"/>
      <c r="B64" s="132" t="s">
        <v>423</v>
      </c>
      <c r="C64" s="129" t="s">
        <v>0</v>
      </c>
      <c r="D64" s="133">
        <v>8</v>
      </c>
      <c r="E64" s="130"/>
      <c r="F64" s="130"/>
      <c r="G64" s="130"/>
      <c r="H64" s="130"/>
      <c r="I64" s="130"/>
      <c r="J64" s="130"/>
      <c r="K64" s="48"/>
      <c r="L64" s="48"/>
      <c r="M64" s="48"/>
      <c r="N64" s="48"/>
      <c r="O64" s="44"/>
      <c r="P64" s="127"/>
      <c r="Q64" s="127"/>
      <c r="R64" s="127"/>
      <c r="S64" s="127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6.149999999999999" customHeight="1" x14ac:dyDescent="0.55000000000000004">
      <c r="A65" s="221"/>
      <c r="B65" s="132" t="s">
        <v>424</v>
      </c>
      <c r="C65" s="129" t="s">
        <v>0</v>
      </c>
      <c r="D65" s="133">
        <v>6</v>
      </c>
      <c r="E65" s="130"/>
      <c r="F65" s="130"/>
      <c r="G65" s="130"/>
      <c r="H65" s="130"/>
      <c r="I65" s="130"/>
      <c r="J65" s="130"/>
      <c r="K65" s="48"/>
      <c r="L65" s="48"/>
      <c r="M65" s="48"/>
      <c r="N65" s="48"/>
      <c r="O65" s="44"/>
      <c r="P65" s="127"/>
      <c r="Q65" s="127"/>
      <c r="R65" s="127"/>
      <c r="S65" s="127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6.149999999999999" customHeight="1" x14ac:dyDescent="0.55000000000000004">
      <c r="A66" s="221"/>
      <c r="B66" s="128" t="s">
        <v>365</v>
      </c>
      <c r="C66" s="129" t="s">
        <v>359</v>
      </c>
      <c r="D66" s="124"/>
      <c r="E66" s="130"/>
      <c r="F66" s="130"/>
      <c r="G66" s="130"/>
      <c r="H66" s="130"/>
      <c r="I66" s="130"/>
      <c r="J66" s="130"/>
      <c r="K66" s="48"/>
      <c r="L66" s="48"/>
      <c r="M66" s="48"/>
      <c r="N66" s="48"/>
      <c r="O66" s="44"/>
      <c r="P66" s="127"/>
      <c r="Q66" s="127"/>
      <c r="R66" s="127"/>
      <c r="S66" s="127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6.149999999999999" customHeight="1" x14ac:dyDescent="0.55000000000000004">
      <c r="A67" s="221"/>
      <c r="B67" s="132" t="s">
        <v>425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48"/>
      <c r="L67" s="48"/>
      <c r="M67" s="48"/>
      <c r="N67" s="48"/>
      <c r="O67" s="44"/>
      <c r="P67" s="127"/>
      <c r="Q67" s="127"/>
      <c r="R67" s="127"/>
      <c r="S67" s="127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6.149999999999999" customHeight="1" x14ac:dyDescent="0.55000000000000004">
      <c r="A68" s="221"/>
      <c r="B68" s="132" t="s">
        <v>426</v>
      </c>
      <c r="C68" s="129" t="s">
        <v>0</v>
      </c>
      <c r="D68" s="133">
        <v>7</v>
      </c>
      <c r="E68" s="130"/>
      <c r="F68" s="130"/>
      <c r="G68" s="130"/>
      <c r="H68" s="130"/>
      <c r="I68" s="130"/>
      <c r="J68" s="130"/>
      <c r="K68" s="48"/>
      <c r="L68" s="48"/>
      <c r="M68" s="48"/>
      <c r="N68" s="48"/>
      <c r="O68" s="44"/>
      <c r="P68" s="127"/>
      <c r="Q68" s="127"/>
      <c r="R68" s="127"/>
      <c r="S68" s="127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6.149999999999999" customHeight="1" x14ac:dyDescent="0.55000000000000004">
      <c r="A69" s="221"/>
      <c r="B69" s="128" t="s">
        <v>368</v>
      </c>
      <c r="C69" s="129" t="s">
        <v>359</v>
      </c>
      <c r="D69" s="124"/>
      <c r="E69" s="130"/>
      <c r="F69" s="130"/>
      <c r="G69" s="130"/>
      <c r="H69" s="130"/>
      <c r="I69" s="130"/>
      <c r="J69" s="130"/>
      <c r="K69" s="48"/>
      <c r="L69" s="48"/>
      <c r="M69" s="48"/>
      <c r="N69" s="48"/>
      <c r="O69" s="44"/>
      <c r="P69" s="127"/>
      <c r="Q69" s="127"/>
      <c r="R69" s="127"/>
      <c r="S69" s="127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6.149999999999999" customHeight="1" x14ac:dyDescent="0.55000000000000004">
      <c r="A70" s="108"/>
      <c r="B70" s="132" t="s">
        <v>427</v>
      </c>
      <c r="C70" s="129" t="s">
        <v>0</v>
      </c>
      <c r="D70" s="133">
        <v>4</v>
      </c>
      <c r="E70" s="130"/>
      <c r="F70" s="130"/>
      <c r="G70" s="130"/>
      <c r="H70" s="130"/>
      <c r="I70" s="130"/>
      <c r="J70" s="130"/>
      <c r="K70" s="48"/>
      <c r="L70" s="48"/>
      <c r="M70" s="48"/>
      <c r="N70" s="48"/>
      <c r="O70" s="44"/>
      <c r="P70" s="127"/>
      <c r="Q70" s="127"/>
      <c r="R70" s="127"/>
      <c r="S70" s="127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6.149999999999999" customHeight="1" x14ac:dyDescent="0.55000000000000004">
      <c r="A71" s="108"/>
      <c r="B71" s="132" t="s">
        <v>428</v>
      </c>
      <c r="C71" s="129" t="s">
        <v>0</v>
      </c>
      <c r="D71" s="133">
        <v>6</v>
      </c>
      <c r="E71" s="130"/>
      <c r="F71" s="130"/>
      <c r="G71" s="130"/>
      <c r="H71" s="130"/>
      <c r="I71" s="130"/>
      <c r="J71" s="130"/>
      <c r="K71" s="48"/>
      <c r="L71" s="48"/>
      <c r="M71" s="48"/>
      <c r="N71" s="48"/>
      <c r="O71" s="44"/>
      <c r="P71" s="127"/>
      <c r="Q71" s="127"/>
      <c r="R71" s="127"/>
      <c r="S71" s="127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6.149999999999999" customHeight="1" x14ac:dyDescent="0.55000000000000004">
      <c r="A72" s="108"/>
      <c r="B72" s="128" t="s">
        <v>429</v>
      </c>
      <c r="C72" s="129" t="s">
        <v>359</v>
      </c>
      <c r="D72" s="124"/>
      <c r="E72" s="130"/>
      <c r="F72" s="130"/>
      <c r="G72" s="130"/>
      <c r="H72" s="130"/>
      <c r="I72" s="130"/>
      <c r="J72" s="130"/>
      <c r="K72" s="48"/>
      <c r="L72" s="48"/>
      <c r="M72" s="48"/>
      <c r="N72" s="48"/>
      <c r="O72" s="44"/>
      <c r="P72" s="127"/>
      <c r="Q72" s="127"/>
      <c r="R72" s="127"/>
      <c r="S72" s="127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6.149999999999999" customHeight="1" x14ac:dyDescent="0.55000000000000004">
      <c r="A73" s="108"/>
      <c r="B73" s="132" t="s">
        <v>430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130"/>
      <c r="K73" s="48"/>
      <c r="L73" s="48"/>
      <c r="M73" s="48"/>
      <c r="N73" s="48"/>
      <c r="O73" s="44"/>
      <c r="P73" s="127"/>
      <c r="Q73" s="127"/>
      <c r="R73" s="127"/>
      <c r="S73" s="127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16.149999999999999" customHeight="1" x14ac:dyDescent="0.55000000000000004">
      <c r="A74" s="108"/>
      <c r="B74" s="132" t="s">
        <v>431</v>
      </c>
      <c r="C74" s="129" t="s">
        <v>0</v>
      </c>
      <c r="D74" s="133">
        <v>7</v>
      </c>
      <c r="E74" s="130"/>
      <c r="F74" s="130"/>
      <c r="G74" s="130"/>
      <c r="H74" s="130"/>
      <c r="I74" s="130"/>
      <c r="J74" s="130"/>
      <c r="K74" s="48"/>
      <c r="L74" s="48"/>
      <c r="M74" s="48"/>
      <c r="N74" s="48"/>
      <c r="O74" s="44"/>
      <c r="P74" s="127"/>
      <c r="Q74" s="127"/>
      <c r="R74" s="127"/>
      <c r="S74" s="127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7.25" customHeight="1" x14ac:dyDescent="0.4">
      <c r="A75" s="108"/>
      <c r="B75" s="134" t="s">
        <v>371</v>
      </c>
      <c r="C75" s="135"/>
      <c r="D75" s="136">
        <f>SUM(D61:D74)</f>
        <v>60</v>
      </c>
      <c r="E75" s="130"/>
      <c r="F75" s="94"/>
      <c r="G75" s="95"/>
      <c r="H75" s="95"/>
      <c r="I75" s="95"/>
      <c r="J75" s="95"/>
      <c r="K75" s="42"/>
      <c r="L75" s="42"/>
      <c r="M75" s="42"/>
      <c r="N75" s="42"/>
      <c r="O75" s="47" t="s">
        <v>357</v>
      </c>
      <c r="P75" s="90">
        <f>P31+P58</f>
        <v>25.5</v>
      </c>
      <c r="Q75" s="90">
        <f>Q31+Q58</f>
        <v>221.5</v>
      </c>
      <c r="R75" s="90">
        <f>R31+R58</f>
        <v>216</v>
      </c>
      <c r="S75" s="90">
        <f>S31+S58</f>
        <v>200</v>
      </c>
      <c r="T75" s="32">
        <f>SUM(P75:S75)</f>
        <v>663</v>
      </c>
      <c r="U75" s="66"/>
      <c r="V75" s="66"/>
      <c r="W75" s="66"/>
      <c r="X75" s="66"/>
      <c r="Y75" s="67"/>
      <c r="Z75" s="67"/>
      <c r="AA75" s="67"/>
      <c r="AB75" s="66"/>
    </row>
    <row r="76" spans="1:28" ht="28.5" customHeight="1" x14ac:dyDescent="0.4">
      <c r="A76" s="108"/>
      <c r="B76" s="43" t="s">
        <v>514</v>
      </c>
      <c r="C76" s="43"/>
      <c r="D76" s="43"/>
      <c r="E76" s="43"/>
      <c r="F76" s="222" t="s">
        <v>511</v>
      </c>
      <c r="G76" s="223"/>
      <c r="H76" s="223"/>
      <c r="I76" s="223"/>
      <c r="J76" s="223"/>
      <c r="K76" s="223"/>
      <c r="L76" s="223"/>
      <c r="M76" s="223"/>
      <c r="N76" s="223"/>
      <c r="O76" s="224"/>
      <c r="P76" s="224"/>
      <c r="Q76" s="224"/>
      <c r="R76" s="224"/>
      <c r="S76" s="224"/>
      <c r="T76" s="224"/>
      <c r="U76" s="66"/>
      <c r="V76" s="66"/>
      <c r="W76" s="66"/>
      <c r="X76" s="66"/>
      <c r="Y76" s="67"/>
      <c r="Z76" s="67"/>
      <c r="AA76" s="67"/>
      <c r="AB76" s="66"/>
    </row>
    <row r="77" spans="1:28" ht="32.1" customHeight="1" x14ac:dyDescent="0.4">
      <c r="A77" s="108"/>
      <c r="B77" s="43" t="s">
        <v>512</v>
      </c>
      <c r="C77" s="92"/>
      <c r="D77" s="92"/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8"/>
      <c r="P77" s="228"/>
      <c r="Q77" s="228"/>
      <c r="R77" s="228"/>
      <c r="S77" s="228"/>
      <c r="T77" s="228"/>
      <c r="U77" s="66"/>
      <c r="V77" s="66"/>
      <c r="W77" s="66"/>
      <c r="X77" s="66"/>
      <c r="Y77" s="67"/>
      <c r="Z77" s="67"/>
      <c r="AA77" s="67"/>
      <c r="AB77" s="66"/>
    </row>
    <row r="78" spans="1:28" ht="16.149999999999999" customHeight="1" x14ac:dyDescent="0.4">
      <c r="A78" s="108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  <c r="AA78" s="1"/>
      <c r="AB78" s="1"/>
    </row>
    <row r="79" spans="1:28" ht="16.149999999999999" customHeight="1" x14ac:dyDescent="0.4">
      <c r="A79" s="108"/>
      <c r="P79" s="2"/>
      <c r="Q79" s="2"/>
      <c r="R79" s="2"/>
      <c r="S79" s="2"/>
      <c r="T79" s="2"/>
      <c r="U79" s="5"/>
      <c r="V79" s="5"/>
      <c r="W79" s="5"/>
      <c r="X79" s="5"/>
      <c r="Y79" s="5"/>
      <c r="Z79" s="5"/>
      <c r="AA79" s="5"/>
      <c r="AB79" s="5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5"/>
      <c r="V80" s="5"/>
      <c r="W80" s="5"/>
      <c r="X80" s="5"/>
      <c r="Y80" s="5"/>
      <c r="Z80" s="5"/>
      <c r="AA80" s="5"/>
      <c r="AB80" s="5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  <c r="AA81" s="1"/>
      <c r="AB81" s="1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4"/>
      <c r="V82" s="4"/>
      <c r="W82" s="4"/>
      <c r="X82" s="4"/>
      <c r="Y82" s="4"/>
      <c r="Z82" s="4"/>
      <c r="AA82" s="4"/>
      <c r="AB82" s="4"/>
    </row>
    <row r="83" spans="1:28" s="1" customFormat="1" ht="16.149999999999999" customHeight="1" x14ac:dyDescent="0.4">
      <c r="A83" s="2"/>
      <c r="U83" s="4"/>
      <c r="V83" s="4"/>
      <c r="W83" s="4"/>
      <c r="X83" s="4"/>
      <c r="Y83" s="4"/>
      <c r="Z83" s="4"/>
      <c r="AA83" s="4"/>
      <c r="AB83" s="4"/>
    </row>
    <row r="84" spans="1:28" s="1" customFormat="1" ht="16.149999999999999" customHeight="1" x14ac:dyDescent="0.4">
      <c r="A84" s="2"/>
      <c r="U84" s="4"/>
      <c r="V84" s="4"/>
      <c r="W84" s="4"/>
      <c r="X84" s="4"/>
      <c r="Y84" s="4"/>
      <c r="Z84" s="4"/>
      <c r="AA84" s="4"/>
      <c r="AB84" s="4"/>
    </row>
    <row r="85" spans="1:28" s="5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5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1" customFormat="1" ht="16.149999999999999" customHeight="1" x14ac:dyDescent="0.4">
      <c r="A87" s="2"/>
      <c r="U87" s="2"/>
      <c r="V87" s="2"/>
      <c r="W87" s="2"/>
      <c r="X87" s="2"/>
      <c r="Y87" s="2"/>
      <c r="Z87" s="2"/>
      <c r="AA87" s="2"/>
      <c r="AB87" s="2"/>
    </row>
    <row r="88" spans="1:28" s="4" customFormat="1" ht="16.149999999999999" customHeight="1" x14ac:dyDescent="0.4">
      <c r="A88" s="2"/>
      <c r="U88" s="2"/>
      <c r="V88" s="2"/>
      <c r="W88" s="2"/>
      <c r="X88" s="2"/>
      <c r="Y88" s="2"/>
      <c r="Z88" s="2"/>
      <c r="AA88" s="2"/>
      <c r="AB88" s="2"/>
    </row>
    <row r="89" spans="1:28" s="4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ht="16.149999999999999" customHeight="1" x14ac:dyDescent="0.4">
      <c r="A93" s="5"/>
      <c r="P93" s="2"/>
      <c r="Q93" s="2"/>
      <c r="R93" s="2"/>
      <c r="S93" s="2"/>
      <c r="T93" s="2"/>
    </row>
    <row r="94" spans="1:28" ht="16.149999999999999" customHeight="1" x14ac:dyDescent="0.4">
      <c r="A94" s="1"/>
      <c r="P94" s="2"/>
      <c r="Q94" s="2"/>
      <c r="R94" s="2"/>
      <c r="S94" s="2"/>
      <c r="T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  <c r="AA131" s="1"/>
      <c r="AB131" s="1"/>
    </row>
    <row r="132" spans="1:28" ht="16.149999999999999" customHeight="1" x14ac:dyDescent="0.4"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  <c r="AA132" s="1"/>
      <c r="AB132" s="1"/>
    </row>
    <row r="133" spans="1:28" ht="16.149999999999999" customHeight="1" x14ac:dyDescent="0.4">
      <c r="P133" s="2"/>
      <c r="Q133" s="2"/>
      <c r="R133" s="2"/>
      <c r="S133" s="2"/>
      <c r="T133" s="2"/>
      <c r="U133" s="5"/>
      <c r="V133" s="5"/>
      <c r="W133" s="5"/>
      <c r="X133" s="5"/>
      <c r="Y133" s="5"/>
      <c r="Z133" s="5"/>
      <c r="AA133" s="5"/>
      <c r="AB133" s="5"/>
    </row>
    <row r="134" spans="1:28" ht="16.149999999999999" customHeight="1" x14ac:dyDescent="0.4">
      <c r="P134" s="2"/>
      <c r="Q134" s="2"/>
      <c r="R134" s="2"/>
      <c r="S134" s="2"/>
      <c r="T134" s="2"/>
      <c r="U134" s="5"/>
      <c r="V134" s="5"/>
      <c r="W134" s="5"/>
      <c r="X134" s="5"/>
      <c r="Y134" s="5"/>
      <c r="Z134" s="5"/>
      <c r="AA134" s="5"/>
      <c r="AB134" s="5"/>
    </row>
    <row r="135" spans="1:28" ht="16.149999999999999" customHeight="1" x14ac:dyDescent="0.4"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  <c r="AA135" s="1"/>
      <c r="AB135" s="1"/>
    </row>
    <row r="136" spans="1:28" ht="16.149999999999999" customHeight="1" x14ac:dyDescent="0.4">
      <c r="P136" s="2"/>
      <c r="Q136" s="2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</row>
    <row r="137" spans="1:28" s="1" customFormat="1" ht="16.149999999999999" customHeight="1" x14ac:dyDescent="0.4">
      <c r="A137" s="2"/>
      <c r="U137" s="4"/>
      <c r="V137" s="4"/>
      <c r="W137" s="4"/>
      <c r="X137" s="4"/>
      <c r="Y137" s="4"/>
      <c r="Z137" s="4"/>
      <c r="AA137" s="4"/>
      <c r="AB137" s="4"/>
    </row>
    <row r="138" spans="1:28" s="1" customFormat="1" ht="16.149999999999999" customHeight="1" x14ac:dyDescent="0.4">
      <c r="A138" s="2"/>
      <c r="U138" s="4"/>
      <c r="V138" s="4"/>
      <c r="W138" s="4"/>
      <c r="X138" s="4"/>
      <c r="Y138" s="4"/>
      <c r="Z138" s="4"/>
      <c r="AA138" s="4"/>
      <c r="AB138" s="4"/>
    </row>
    <row r="139" spans="1:28" s="5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5" customFormat="1" ht="16.149999999999999" customHeight="1" x14ac:dyDescent="0.4">
      <c r="A140" s="2"/>
      <c r="U140" s="2"/>
      <c r="V140" s="2"/>
      <c r="W140" s="2"/>
      <c r="X140" s="2"/>
      <c r="Y140" s="2"/>
      <c r="Z140" s="2"/>
      <c r="AA140" s="2"/>
      <c r="AB140" s="2"/>
    </row>
    <row r="141" spans="1:28" s="1" customFormat="1" ht="16.149999999999999" customHeight="1" x14ac:dyDescent="0.4">
      <c r="A141" s="2"/>
      <c r="U141" s="2"/>
      <c r="V141" s="2"/>
      <c r="W141" s="2"/>
      <c r="X141" s="2"/>
      <c r="Y141" s="2"/>
      <c r="Z141" s="2"/>
      <c r="AA141" s="2"/>
      <c r="AB141" s="2"/>
    </row>
    <row r="142" spans="1:28" s="4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4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ht="16.149999999999999" customHeight="1" x14ac:dyDescent="0.4">
      <c r="A146" s="5"/>
      <c r="P146" s="2"/>
      <c r="Q146" s="2"/>
      <c r="R146" s="2"/>
      <c r="S146" s="2"/>
      <c r="T146" s="2"/>
    </row>
    <row r="147" spans="1:28" ht="16.149999999999999" customHeight="1" x14ac:dyDescent="0.4">
      <c r="A147" s="5"/>
      <c r="P147" s="2"/>
      <c r="Q147" s="2"/>
      <c r="R147" s="2"/>
      <c r="S147" s="2"/>
      <c r="T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  <c r="U193" s="10"/>
      <c r="V193" s="10"/>
      <c r="W193" s="10"/>
      <c r="X193" s="10"/>
      <c r="Y193" s="10"/>
      <c r="Z193" s="10"/>
      <c r="AA193" s="10"/>
      <c r="AB193" s="10"/>
    </row>
    <row r="194" spans="1:28" ht="16.149999999999999" customHeight="1" x14ac:dyDescent="0.4">
      <c r="P194" s="2"/>
      <c r="Q194" s="2"/>
      <c r="R194" s="2"/>
      <c r="S194" s="2"/>
      <c r="T194" s="2"/>
      <c r="U194" s="10"/>
      <c r="V194" s="10"/>
      <c r="W194" s="10"/>
      <c r="X194" s="10"/>
      <c r="Y194" s="10"/>
      <c r="Z194" s="10"/>
      <c r="AA194" s="10"/>
      <c r="AB194" s="10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</row>
    <row r="199" spans="1:28" s="10" customFormat="1" ht="16.149999999999999" customHeight="1" x14ac:dyDescent="0.4">
      <c r="A199" s="2"/>
      <c r="U199" s="2"/>
      <c r="V199" s="2"/>
      <c r="W199" s="2"/>
      <c r="X199" s="2"/>
      <c r="Y199" s="2"/>
      <c r="Z199" s="2"/>
      <c r="AA199" s="2"/>
      <c r="AB199" s="2"/>
    </row>
    <row r="200" spans="1:28" s="10" customFormat="1" ht="16.149999999999999" customHeight="1" x14ac:dyDescent="0.4">
      <c r="A200" s="2"/>
      <c r="U200" s="2"/>
      <c r="V200" s="2"/>
      <c r="W200" s="2"/>
      <c r="X200" s="2"/>
      <c r="Y200" s="2"/>
      <c r="Z200" s="2"/>
      <c r="AA200" s="2"/>
      <c r="AB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ht="16.149999999999999" customHeight="1" x14ac:dyDescent="0.4">
      <c r="P204" s="2"/>
      <c r="Q204" s="2"/>
      <c r="R204" s="2"/>
      <c r="S204" s="2"/>
      <c r="T204" s="2"/>
    </row>
    <row r="205" spans="1:28" ht="16.149999999999999" customHeight="1" x14ac:dyDescent="0.4">
      <c r="P205" s="2"/>
      <c r="Q205" s="2"/>
      <c r="R205" s="2"/>
      <c r="S205" s="2"/>
      <c r="T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</sheetData>
  <mergeCells count="28">
    <mergeCell ref="O1:T1"/>
    <mergeCell ref="O3:T3"/>
    <mergeCell ref="A6:A9"/>
    <mergeCell ref="B6:B8"/>
    <mergeCell ref="C6:C8"/>
    <mergeCell ref="D6:D8"/>
    <mergeCell ref="E6:E8"/>
    <mergeCell ref="F6:F8"/>
    <mergeCell ref="G6:G8"/>
    <mergeCell ref="H6:H8"/>
    <mergeCell ref="P6:R6"/>
    <mergeCell ref="S6:S7"/>
    <mergeCell ref="A10:A69"/>
    <mergeCell ref="F33:N33"/>
    <mergeCell ref="O33:T33"/>
    <mergeCell ref="E34:F34"/>
    <mergeCell ref="O34:T34"/>
    <mergeCell ref="F76:N76"/>
    <mergeCell ref="O76:T76"/>
    <mergeCell ref="E77:N77"/>
    <mergeCell ref="O77:T77"/>
    <mergeCell ref="U7:AB7"/>
    <mergeCell ref="U8:X8"/>
    <mergeCell ref="Y8:AB8"/>
    <mergeCell ref="I6:I8"/>
    <mergeCell ref="J6:J8"/>
    <mergeCell ref="K6:K8"/>
    <mergeCell ref="O6:O8"/>
  </mergeCells>
  <conditionalFormatting sqref="B1:B5">
    <cfRule type="expression" dxfId="71" priority="3">
      <formula>LEN($B:$B)&gt;60</formula>
    </cfRule>
  </conditionalFormatting>
  <conditionalFormatting sqref="E57:J57 B57:C57">
    <cfRule type="expression" dxfId="70" priority="2">
      <formula>LEN($B:$B)&gt;60</formula>
    </cfRule>
  </conditionalFormatting>
  <conditionalFormatting sqref="E57:J57">
    <cfRule type="containsText" dxfId="69" priority="1" operator="containsText" text="oui">
      <formula>NOT(ISERROR(SEARCH("oui",E57)))</formula>
    </cfRule>
  </conditionalFormatting>
  <conditionalFormatting sqref="K54:N54">
    <cfRule type="expression" dxfId="66" priority="7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76:F76 E77:E1048576 E33:E36 F33 G36:N36 E9:N9 C1:C6 E1:N6 B30:C51 P25 B26:B29 L41:N44 K37:K49 L11:N15 B53:B57 B1:B24 C52:C57 K11:K24 L17:N23 K51 L39:N39 O58:O75 O31:O32 F78:N1048576 C9:C28 B58:C1048576" xr:uid="{00000000-0002-0000-0B00-000000000000}">
      <formula1>61</formula1>
    </dataValidation>
    <dataValidation type="list" allowBlank="1" showInputMessage="1" showErrorMessage="1" sqref="Z10:Z77 V10:V77" xr:uid="{00000000-0002-0000-0B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747FF03D-7530-4A09-A715-04AA97A99AA5}">
            <xm:f>LEN('BUT3 Parcours IPI I FA - 24_25'!$B:$B)&gt;60</xm:f>
            <x14:dxf>
              <fill>
                <patternFill>
                  <bgColor rgb="FFFFFF00"/>
                </patternFill>
              </fill>
            </x14:dxf>
          </x14:cfRule>
          <xm:sqref>E11:K32 E37:J56 E58:O75 C1:C5 E1:N6 B6:C6 B7:B8 E9:N10 B9:C24 L11:N31 P25 C25:C28 B26:B29 B30:C37 O31 L32:O32 E33:F33 E34 E35:F35 E36:N36 K37:N53 B38:B51 C52 B53:B56 M55:N55 K55:K56 L56:N56 K57:N57 B58:C1048576 E76:F76 E77 E78:N1048576</xm:sqref>
        </x14:conditionalFormatting>
        <x14:conditionalFormatting xmlns:xm="http://schemas.microsoft.com/office/excel/2006/main">
          <x14:cfRule type="containsText" priority="15" operator="containsText" text="oui" id="{FFE87B51-A0AA-4060-AE57-7D2D5428B8D2}">
            <xm:f>NOT(ISERROR(SEARCH("oui",'BUT3 Parcours IPI I FA - 24_25'!E11)))</xm:f>
            <x14:dxf>
              <fill>
                <patternFill>
                  <bgColor rgb="FF92D050"/>
                </patternFill>
              </fill>
            </x14:dxf>
          </x14:cfRule>
          <xm:sqref>I11:I23 E11:H30 J11:J32 F15:I15 I26 E27:I27 I28 E37:H47 I38:J38 I39 J39:J56 E48:I48 I48:I49 E49:H56 I52 E53:I53 I54:I55 E58:H59 J58:J59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_x000a_" prompt="Utilisez liste déroulante" xr:uid="{00000000-0002-0000-0B00-000002000000}">
          <x14:formula1>
            <xm:f>'P:\MAQUETTES PEDAGOGIQUES_BUT-DUT &amp; LP\BUT\Fichiers chefs\BUT 3EME ANNEE\GEA\[2023-2024_M3C GEA_BUT 1-2 &amp; 3.xlsx]choix'!#REF!</xm:f>
          </x14:formula1>
          <xm:sqref>E60:I75</xm:sqref>
        </x14:dataValidation>
        <x14:dataValidation type="list" errorStyle="warning" allowBlank="1" showInputMessage="1" showErrorMessage="1" error="uniquement oui ou non" prompt="Utilisez liste déroulante" xr:uid="{00000000-0002-0000-0B00-000003000000}">
          <x14:formula1>
            <xm:f>choix!$A$1:$A$2</xm:f>
          </x14:formula1>
          <xm:sqref>L56:L57 M55:N57 L24:N31 L37:N38 L16:N16 K25:K30 K50 L40:N40 L45:N54 K52:K57 K10:N10</xm:sqref>
        </x14:dataValidation>
        <x14:dataValidation type="list" errorStyle="warning" allowBlank="1" showInputMessage="1" showErrorMessage="1" error="uniquement oui ou non_x000a_" prompt="Utilisez liste déroulante" xr:uid="{00000000-0002-0000-0B00-000004000000}">
          <x14:formula1>
            <xm:f>'P:\MAQUETTES PEDAGOGIQUES_BUT-DUT &amp; LP\MCC_2022-2023\BUT\[M3C_BUT GEA_Fichier BUT1 &amp; 2 pour maquette BUT 2022.xlsx]choix'!#REF!</xm:f>
          </x14:formula1>
          <xm:sqref>K58:N75</xm:sqref>
        </x14:dataValidation>
        <x14:dataValidation type="list" errorStyle="warning" allowBlank="1" showInputMessage="1" showErrorMessage="1" error="uniquement oui ou non" prompt="Utilisez liste déroulante" xr:uid="{00000000-0002-0000-0B00-000005000000}">
          <x14:formula1>
            <xm:f>'P:\MAQUETTES PEDAGOGIQUES_BUT-DUT &amp; LP\MCC_2022-2023\BUT\[M3C_BUT GEA_Fichier BUT1 &amp; 2 pour maquette BUT 2022.xlsx]choix'!#REF!</xm:f>
          </x14:formula1>
          <xm:sqref>K31:K32 L32:N32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2050"/>
  <sheetViews>
    <sheetView zoomScale="80" zoomScaleNormal="80" zoomScaleSheetLayoutView="80" zoomScalePageLayoutView="70" workbookViewId="0">
      <pane xSplit="2" ySplit="8" topLeftCell="C37" activePane="bottomRight" state="frozen"/>
      <selection pane="topRight" activeCell="C1" sqref="C1"/>
      <selection pane="bottomLeft" activeCell="A9" sqref="A9"/>
      <selection pane="bottomRight" activeCell="B55" sqref="B55"/>
    </sheetView>
  </sheetViews>
  <sheetFormatPr baseColWidth="10" defaultColWidth="11.27734375" defaultRowHeight="16.149999999999999" customHeight="1" x14ac:dyDescent="0.4"/>
  <cols>
    <col min="1" max="1" width="11.27734375" style="2"/>
    <col min="2" max="2" width="105.27734375" style="2" bestFit="1" customWidth="1"/>
    <col min="3" max="3" width="7.27734375" style="2" customWidth="1"/>
    <col min="4" max="4" width="6.27734375" style="2" customWidth="1"/>
    <col min="5" max="6" width="16" style="2" customWidth="1"/>
    <col min="7" max="7" width="16.1640625" style="2" customWidth="1"/>
    <col min="8" max="9" width="16" style="2" customWidth="1"/>
    <col min="10" max="10" width="13.44140625" style="2" customWidth="1"/>
    <col min="11" max="11" width="13.27734375" style="2" customWidth="1"/>
    <col min="12" max="14" width="8.1640625" style="2" customWidth="1"/>
    <col min="15" max="15" width="13.5546875" style="2" customWidth="1"/>
    <col min="16" max="18" width="9.71875" style="8" customWidth="1"/>
    <col min="19" max="19" width="11.277343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434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282</v>
      </c>
      <c r="D6" s="235" t="s">
        <v>283</v>
      </c>
      <c r="E6" s="207" t="s">
        <v>373</v>
      </c>
      <c r="F6" s="207" t="s">
        <v>471</v>
      </c>
      <c r="G6" s="207" t="s">
        <v>286</v>
      </c>
      <c r="H6" s="207" t="s">
        <v>374</v>
      </c>
      <c r="I6" s="256" t="s">
        <v>472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68"/>
      <c r="E7" s="208"/>
      <c r="F7" s="208"/>
      <c r="G7" s="208"/>
      <c r="H7" s="208"/>
      <c r="I7" s="208"/>
      <c r="J7" s="272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76"/>
      <c r="W7" s="276"/>
      <c r="X7" s="276"/>
      <c r="Y7" s="276"/>
      <c r="Z7" s="276"/>
      <c r="AA7" s="276"/>
      <c r="AB7" s="277"/>
    </row>
    <row r="8" spans="1:28" s="5" customFormat="1" ht="38.25" customHeight="1" x14ac:dyDescent="0.4">
      <c r="A8" s="201"/>
      <c r="B8" s="235"/>
      <c r="C8" s="274"/>
      <c r="D8" s="268"/>
      <c r="E8" s="275"/>
      <c r="F8" s="275"/>
      <c r="G8" s="275"/>
      <c r="H8" s="275"/>
      <c r="I8" s="275"/>
      <c r="J8" s="278"/>
      <c r="K8" s="279"/>
      <c r="L8" s="171" t="s">
        <v>440</v>
      </c>
      <c r="M8" s="171" t="s">
        <v>378</v>
      </c>
      <c r="N8" s="171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80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5.75" customHeight="1" x14ac:dyDescent="0.4">
      <c r="A10" s="221"/>
      <c r="B10" s="145" t="s">
        <v>447</v>
      </c>
      <c r="C10" s="146"/>
      <c r="D10" s="31"/>
      <c r="E10" s="99"/>
      <c r="F10" s="99"/>
      <c r="G10" s="99"/>
      <c r="H10" s="99"/>
      <c r="I10" s="99"/>
      <c r="J10" s="99"/>
      <c r="K10" s="103"/>
      <c r="L10" s="103"/>
      <c r="M10" s="103"/>
      <c r="N10" s="103"/>
      <c r="O10" s="30"/>
      <c r="P10" s="39"/>
      <c r="Q10" s="39"/>
      <c r="R10" s="39"/>
      <c r="S10" s="39"/>
      <c r="T10" s="9"/>
      <c r="U10" s="147"/>
      <c r="V10" s="147"/>
      <c r="W10" s="147"/>
      <c r="X10" s="147"/>
      <c r="Y10" s="147"/>
      <c r="Z10" s="147"/>
      <c r="AA10" s="147"/>
      <c r="AB10" s="147"/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>
        <v>61</v>
      </c>
      <c r="P11" s="39">
        <v>4.5</v>
      </c>
      <c r="Q11" s="39">
        <v>16.5</v>
      </c>
      <c r="R11" s="39"/>
      <c r="S11" s="174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9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>
        <v>62</v>
      </c>
      <c r="P12" s="39">
        <v>9</v>
      </c>
      <c r="Q12" s="39">
        <v>16.5</v>
      </c>
      <c r="R12" s="39"/>
      <c r="S12" s="174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83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>
        <v>62</v>
      </c>
      <c r="P13" s="39">
        <v>3</v>
      </c>
      <c r="Q13" s="39">
        <v>8.5</v>
      </c>
      <c r="R13" s="39"/>
      <c r="S13" s="174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83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>
        <v>61</v>
      </c>
      <c r="P14" s="39"/>
      <c r="Q14" s="39">
        <v>18</v>
      </c>
      <c r="R14" s="39"/>
      <c r="S14" s="174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83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>
        <v>60</v>
      </c>
      <c r="P15" s="39">
        <v>4.5</v>
      </c>
      <c r="Q15" s="39">
        <v>9</v>
      </c>
      <c r="R15" s="39">
        <v>15</v>
      </c>
      <c r="S15" s="174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83"/>
      <c r="D16" s="124"/>
      <c r="E16" s="154"/>
      <c r="F16" s="151"/>
      <c r="G16" s="151"/>
      <c r="H16" s="151"/>
      <c r="I16" s="151"/>
      <c r="J16" s="99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174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83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>
        <v>60</v>
      </c>
      <c r="P17" s="39"/>
      <c r="Q17" s="39">
        <v>6</v>
      </c>
      <c r="R17" s="39">
        <v>33</v>
      </c>
      <c r="S17" s="174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83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>
        <v>60</v>
      </c>
      <c r="P18" s="39"/>
      <c r="Q18" s="39">
        <v>1.5</v>
      </c>
      <c r="R18" s="39">
        <v>6</v>
      </c>
      <c r="S18" s="174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83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>
        <v>60</v>
      </c>
      <c r="P19" s="39"/>
      <c r="Q19" s="39">
        <v>9</v>
      </c>
      <c r="R19" s="39">
        <v>18</v>
      </c>
      <c r="S19" s="174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83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 t="s">
        <v>325</v>
      </c>
      <c r="P20" s="39"/>
      <c r="Q20" s="39">
        <v>10.5</v>
      </c>
      <c r="R20" s="39">
        <v>12</v>
      </c>
      <c r="S20" s="174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83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>
        <v>9</v>
      </c>
      <c r="P21" s="39"/>
      <c r="Q21" s="39">
        <v>6</v>
      </c>
      <c r="R21" s="39">
        <v>6</v>
      </c>
      <c r="S21" s="174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97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>
        <v>11</v>
      </c>
      <c r="P22" s="39"/>
      <c r="Q22" s="39">
        <v>9</v>
      </c>
      <c r="R22" s="39">
        <v>6</v>
      </c>
      <c r="S22" s="174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8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>
        <v>16</v>
      </c>
      <c r="P23" s="39"/>
      <c r="Q23" s="39">
        <v>1.5</v>
      </c>
      <c r="R23" s="39">
        <v>6</v>
      </c>
      <c r="S23" s="174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618</v>
      </c>
      <c r="C24" s="83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396</v>
      </c>
      <c r="L24" s="63" t="s">
        <v>396</v>
      </c>
      <c r="M24" s="63" t="s">
        <v>396</v>
      </c>
      <c r="N24" s="63" t="s">
        <v>396</v>
      </c>
      <c r="O24" s="30" t="s">
        <v>488</v>
      </c>
      <c r="P24" s="39"/>
      <c r="Q24" s="39">
        <f>21+21</f>
        <v>42</v>
      </c>
      <c r="R24" s="39"/>
      <c r="S24" s="174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C25" s="83"/>
      <c r="D25" s="124"/>
      <c r="E25" s="99"/>
      <c r="F25" s="99"/>
      <c r="G25" s="99"/>
      <c r="H25" s="99"/>
      <c r="I25" s="99"/>
      <c r="J25" s="99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93" t="s">
        <v>508</v>
      </c>
      <c r="C26" s="83" t="s">
        <v>330</v>
      </c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83" t="s">
        <v>330</v>
      </c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 t="shared" si="0"/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>
        <v>60</v>
      </c>
      <c r="P27" s="39"/>
      <c r="Q27" s="39">
        <v>6</v>
      </c>
      <c r="R27" s="39"/>
      <c r="S27" s="175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83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 t="shared" si="0"/>
        <v>29</v>
      </c>
      <c r="K28" s="63" t="s">
        <v>381</v>
      </c>
      <c r="L28" s="63" t="s">
        <v>396</v>
      </c>
      <c r="M28" s="63" t="s">
        <v>396</v>
      </c>
      <c r="N28" s="63" t="s">
        <v>396</v>
      </c>
      <c r="O28" s="30"/>
      <c r="P28" s="39"/>
      <c r="Q28" s="39"/>
      <c r="R28" s="39"/>
      <c r="S28" s="175"/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C29" s="96"/>
      <c r="D29" s="124"/>
      <c r="E29" s="99"/>
      <c r="F29" s="99"/>
      <c r="G29" s="99"/>
      <c r="H29" s="99"/>
      <c r="I29" s="173">
        <v>6</v>
      </c>
      <c r="J29" s="99">
        <f t="shared" si="0"/>
        <v>6</v>
      </c>
      <c r="K29" s="63" t="s">
        <v>381</v>
      </c>
      <c r="L29" s="63" t="s">
        <v>396</v>
      </c>
      <c r="M29" s="63" t="s">
        <v>396</v>
      </c>
      <c r="N29" s="63" t="s">
        <v>396</v>
      </c>
      <c r="O29" s="30" t="s">
        <v>488</v>
      </c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148"/>
      <c r="D30" s="124"/>
      <c r="E30" s="99"/>
      <c r="F30" s="99"/>
      <c r="G30" s="99"/>
      <c r="H30" s="99"/>
      <c r="I30" s="99"/>
      <c r="J30" s="99"/>
      <c r="K30" s="63"/>
      <c r="L30" s="63"/>
      <c r="M30" s="63"/>
      <c r="N30" s="63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117"/>
      <c r="D31" s="124"/>
      <c r="E31" s="100"/>
      <c r="F31" s="100"/>
      <c r="G31" s="100"/>
      <c r="H31" s="100"/>
      <c r="I31" s="100"/>
      <c r="J31" s="99"/>
      <c r="K31" s="42"/>
      <c r="L31" s="63"/>
      <c r="M31" s="63"/>
      <c r="N31" s="63"/>
      <c r="O31" s="44" t="s">
        <v>336</v>
      </c>
      <c r="P31" s="60">
        <f>SUM(P10:P30)</f>
        <v>22.5</v>
      </c>
      <c r="Q31" s="60">
        <f>SUM(Q10:Q30)</f>
        <v>160</v>
      </c>
      <c r="R31" s="60">
        <f>SUM(R10:R30)</f>
        <v>123</v>
      </c>
      <c r="S31" s="60">
        <f>SUM(S10:S30)</f>
        <v>30</v>
      </c>
      <c r="T31" s="32">
        <f>SUM(P31:S31)</f>
        <v>335.5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117"/>
      <c r="D32" s="124"/>
      <c r="E32" s="100"/>
      <c r="F32" s="101"/>
      <c r="G32" s="102"/>
      <c r="H32" s="100"/>
      <c r="I32" s="101"/>
      <c r="J32" s="99"/>
      <c r="K32" s="42"/>
      <c r="L32" s="42"/>
      <c r="M32" s="42"/>
      <c r="N32" s="4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513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641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145" t="s">
        <v>447</v>
      </c>
      <c r="C37" s="48"/>
      <c r="D37" s="26"/>
      <c r="E37" s="48"/>
      <c r="F37" s="48"/>
      <c r="G37" s="63"/>
      <c r="H37" s="48"/>
      <c r="I37" s="48"/>
      <c r="J37" s="62"/>
      <c r="K37" s="26"/>
      <c r="L37" s="63"/>
      <c r="M37" s="63"/>
      <c r="N37" s="63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6.149999999999999" customHeight="1" x14ac:dyDescent="0.4">
      <c r="A38" s="221"/>
      <c r="B38" s="77" t="s">
        <v>494</v>
      </c>
      <c r="C38" s="191" t="s">
        <v>311</v>
      </c>
      <c r="D38" s="124"/>
      <c r="E38" s="99"/>
      <c r="F38" s="99"/>
      <c r="G38" s="99"/>
      <c r="H38" s="99"/>
      <c r="I38" s="99"/>
      <c r="J38" s="99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ht="16.149999999999999" customHeight="1" x14ac:dyDescent="0.4">
      <c r="A39" s="221"/>
      <c r="B39" s="48" t="s">
        <v>495</v>
      </c>
      <c r="C39" s="191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9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7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1" t="s">
        <v>311</v>
      </c>
      <c r="D40" s="124"/>
      <c r="E40" s="99"/>
      <c r="F40" s="99"/>
      <c r="G40" s="98"/>
      <c r="H40" s="99"/>
      <c r="I40" s="98"/>
      <c r="J40" s="99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9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1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9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1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1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1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1" t="s">
        <v>311</v>
      </c>
      <c r="D45" s="124"/>
      <c r="E45" s="99"/>
      <c r="F45" s="99"/>
      <c r="G45" s="99"/>
      <c r="H45" s="99"/>
      <c r="I45" s="98"/>
      <c r="J45" s="99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1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1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1" t="s">
        <v>311</v>
      </c>
      <c r="D48" s="124"/>
      <c r="E48" s="99"/>
      <c r="F48" s="99"/>
      <c r="G48" s="99"/>
      <c r="H48" s="99"/>
      <c r="I48" s="99"/>
      <c r="J48" s="99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1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1" t="s">
        <v>311</v>
      </c>
      <c r="D50" s="124"/>
      <c r="E50" s="98"/>
      <c r="F50" s="98"/>
      <c r="G50" s="98"/>
      <c r="H50" s="98"/>
      <c r="I50" s="98"/>
      <c r="J50" s="99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9"/>
      <c r="T50" s="9"/>
      <c r="U50" s="66"/>
      <c r="V50" s="66"/>
      <c r="W50" s="66"/>
      <c r="X50" s="66"/>
      <c r="Y50" s="67"/>
      <c r="Z50" s="67"/>
      <c r="AA50" s="67"/>
      <c r="AB50" s="66"/>
    </row>
    <row r="51" spans="1:28" ht="16.149999999999999" customHeight="1" x14ac:dyDescent="0.4">
      <c r="A51" s="221"/>
      <c r="B51" s="63" t="s">
        <v>617</v>
      </c>
      <c r="C51" s="191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381</v>
      </c>
      <c r="M51" s="63" t="s">
        <v>396</v>
      </c>
      <c r="N51" s="63" t="s">
        <v>396</v>
      </c>
      <c r="O51" s="30" t="s">
        <v>488</v>
      </c>
      <c r="P51" s="39"/>
      <c r="Q51" s="39">
        <f>21</f>
        <v>21</v>
      </c>
      <c r="R51" s="39"/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C52" s="191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>
        <v>100</v>
      </c>
      <c r="V52" s="66" t="s">
        <v>312</v>
      </c>
      <c r="W52" s="66" t="s">
        <v>313</v>
      </c>
      <c r="X52" s="66" t="s">
        <v>314</v>
      </c>
      <c r="Y52" s="67">
        <v>100</v>
      </c>
      <c r="Z52" s="67" t="s">
        <v>312</v>
      </c>
      <c r="AA52" s="67" t="s">
        <v>315</v>
      </c>
      <c r="AB52" s="66" t="s">
        <v>314</v>
      </c>
    </row>
    <row r="53" spans="1:28" ht="16.149999999999999" customHeight="1" x14ac:dyDescent="0.4">
      <c r="A53" s="221"/>
      <c r="B53" s="93" t="s">
        <v>508</v>
      </c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76"/>
      <c r="M53" s="63"/>
      <c r="N53" s="63"/>
      <c r="O53" s="26"/>
      <c r="P53" s="39"/>
      <c r="S53" s="3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1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6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3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3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152"/>
      <c r="L55" s="18"/>
      <c r="M55" s="152"/>
      <c r="N55" s="152"/>
      <c r="O55" s="30"/>
      <c r="P55" s="39"/>
      <c r="Q55" s="39"/>
      <c r="R55" s="39"/>
      <c r="S55" s="9"/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3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63" t="s">
        <v>396</v>
      </c>
      <c r="M56" s="63" t="s">
        <v>396</v>
      </c>
      <c r="N56" s="63" t="s">
        <v>396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/>
      <c r="V56" s="66"/>
      <c r="W56" s="66"/>
      <c r="X56" s="66"/>
      <c r="Y56" s="67"/>
      <c r="Z56" s="67"/>
      <c r="AA56" s="67"/>
      <c r="AB56" s="66"/>
    </row>
    <row r="57" spans="1:28" ht="16.149999999999999" customHeight="1" x14ac:dyDescent="0.4">
      <c r="A57" s="221"/>
      <c r="B57" s="192" t="s">
        <v>662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7">
        <f t="shared" ref="J57" si="2">SUM(E57:I57)</f>
        <v>16</v>
      </c>
      <c r="K57" s="63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s="5" customFormat="1" ht="16.149999999999999" customHeight="1" x14ac:dyDescent="0.55000000000000004">
      <c r="A58" s="221"/>
      <c r="B58" s="42"/>
      <c r="C58" s="117"/>
      <c r="D58" s="124"/>
      <c r="E58" s="98"/>
      <c r="F58" s="98"/>
      <c r="G58" s="98"/>
      <c r="H58" s="98"/>
      <c r="I58" s="98"/>
      <c r="J58" s="99">
        <f t="shared" si="1"/>
        <v>0</v>
      </c>
      <c r="K58" s="48"/>
      <c r="L58" s="48"/>
      <c r="M58" s="48"/>
      <c r="N58" s="48"/>
      <c r="O58" s="44" t="s">
        <v>336</v>
      </c>
      <c r="P58" s="60">
        <f>SUM(P37:P57)</f>
        <v>1.5</v>
      </c>
      <c r="Q58" s="60">
        <f>SUM(Q37:Q57)</f>
        <v>61.5</v>
      </c>
      <c r="R58" s="60">
        <f>SUM(R37:R57)</f>
        <v>63</v>
      </c>
      <c r="S58" s="60">
        <f>SUM(S37:S57)</f>
        <v>15</v>
      </c>
      <c r="T58" s="32">
        <f>SUM(P58:S58)</f>
        <v>141</v>
      </c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117"/>
      <c r="D59" s="124"/>
      <c r="E59" s="48"/>
      <c r="F59" s="48"/>
      <c r="G59" s="48"/>
      <c r="H59" s="48"/>
      <c r="I59" s="48"/>
      <c r="J59" s="99">
        <f t="shared" si="1"/>
        <v>0</v>
      </c>
      <c r="K59" s="48"/>
      <c r="L59" s="48"/>
      <c r="M59" s="48"/>
      <c r="N59" s="48"/>
      <c r="O59" s="44"/>
      <c r="P59" s="127"/>
      <c r="Q59" s="127"/>
      <c r="R59" s="127"/>
      <c r="S59" s="127"/>
      <c r="T59" s="32"/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128" t="s">
        <v>358</v>
      </c>
      <c r="C60" s="129" t="s">
        <v>359</v>
      </c>
      <c r="D60" s="124"/>
      <c r="E60" s="130"/>
      <c r="F60" s="130"/>
      <c r="G60" s="130"/>
      <c r="H60" s="130"/>
      <c r="I60" s="130"/>
      <c r="J60" s="130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16.149999999999999" customHeight="1" x14ac:dyDescent="0.55000000000000004">
      <c r="A61" s="221"/>
      <c r="B61" s="132" t="s">
        <v>421</v>
      </c>
      <c r="C61" s="129" t="s">
        <v>0</v>
      </c>
      <c r="D61" s="133">
        <v>4</v>
      </c>
      <c r="E61" s="130"/>
      <c r="F61" s="130"/>
      <c r="G61" s="130"/>
      <c r="H61" s="130"/>
      <c r="I61" s="130"/>
      <c r="J61" s="130"/>
      <c r="K61" s="48"/>
      <c r="L61" s="48"/>
      <c r="M61" s="48"/>
      <c r="N61" s="48"/>
      <c r="O61" s="44"/>
      <c r="P61" s="127"/>
      <c r="Q61" s="127"/>
      <c r="R61" s="127"/>
      <c r="S61" s="127"/>
      <c r="T61" s="32"/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6.149999999999999" customHeight="1" x14ac:dyDescent="0.55000000000000004">
      <c r="A62" s="221"/>
      <c r="B62" s="132" t="s">
        <v>422</v>
      </c>
      <c r="C62" s="129" t="s">
        <v>0</v>
      </c>
      <c r="D62" s="133">
        <v>4</v>
      </c>
      <c r="E62" s="130"/>
      <c r="F62" s="130"/>
      <c r="G62" s="130"/>
      <c r="H62" s="130"/>
      <c r="I62" s="130"/>
      <c r="J62" s="130"/>
      <c r="K62" s="48"/>
      <c r="L62" s="48"/>
      <c r="M62" s="48"/>
      <c r="N62" s="48"/>
      <c r="O62" s="44"/>
      <c r="P62" s="127"/>
      <c r="Q62" s="127"/>
      <c r="R62" s="127"/>
      <c r="S62" s="127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6.149999999999999" customHeight="1" x14ac:dyDescent="0.55000000000000004">
      <c r="A63" s="221"/>
      <c r="B63" s="132" t="s">
        <v>362</v>
      </c>
      <c r="C63" s="129" t="s">
        <v>359</v>
      </c>
      <c r="D63" s="124"/>
      <c r="E63" s="130"/>
      <c r="F63" s="130"/>
      <c r="G63" s="130"/>
      <c r="H63" s="130"/>
      <c r="I63" s="130"/>
      <c r="J63" s="130"/>
      <c r="K63" s="48"/>
      <c r="L63" s="48"/>
      <c r="M63" s="48"/>
      <c r="N63" s="48"/>
      <c r="O63" s="44"/>
      <c r="P63" s="127"/>
      <c r="Q63" s="127"/>
      <c r="R63" s="127"/>
      <c r="S63" s="127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6.149999999999999" customHeight="1" x14ac:dyDescent="0.55000000000000004">
      <c r="A64" s="221"/>
      <c r="B64" s="132" t="s">
        <v>423</v>
      </c>
      <c r="C64" s="129" t="s">
        <v>0</v>
      </c>
      <c r="D64" s="133">
        <v>8</v>
      </c>
      <c r="E64" s="130"/>
      <c r="F64" s="130"/>
      <c r="G64" s="130"/>
      <c r="H64" s="130"/>
      <c r="I64" s="130"/>
      <c r="J64" s="130"/>
      <c r="K64" s="48"/>
      <c r="L64" s="48"/>
      <c r="M64" s="48"/>
      <c r="N64" s="48"/>
      <c r="O64" s="44"/>
      <c r="P64" s="127"/>
      <c r="Q64" s="127"/>
      <c r="R64" s="127"/>
      <c r="S64" s="127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6.149999999999999" customHeight="1" x14ac:dyDescent="0.55000000000000004">
      <c r="A65" s="221"/>
      <c r="B65" s="132" t="s">
        <v>424</v>
      </c>
      <c r="C65" s="129" t="s">
        <v>0</v>
      </c>
      <c r="D65" s="133">
        <v>6</v>
      </c>
      <c r="E65" s="130"/>
      <c r="F65" s="130"/>
      <c r="G65" s="130"/>
      <c r="H65" s="130"/>
      <c r="I65" s="130"/>
      <c r="J65" s="130"/>
      <c r="K65" s="48"/>
      <c r="L65" s="48"/>
      <c r="M65" s="48"/>
      <c r="N65" s="48"/>
      <c r="O65" s="44"/>
      <c r="P65" s="127"/>
      <c r="Q65" s="127"/>
      <c r="R65" s="127"/>
      <c r="S65" s="127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6.149999999999999" customHeight="1" x14ac:dyDescent="0.55000000000000004">
      <c r="A66" s="221"/>
      <c r="B66" s="128" t="s">
        <v>365</v>
      </c>
      <c r="C66" s="129" t="s">
        <v>359</v>
      </c>
      <c r="D66" s="124"/>
      <c r="E66" s="130"/>
      <c r="F66" s="130"/>
      <c r="G66" s="130"/>
      <c r="H66" s="130"/>
      <c r="I66" s="130"/>
      <c r="J66" s="130"/>
      <c r="K66" s="48"/>
      <c r="L66" s="48"/>
      <c r="M66" s="48"/>
      <c r="N66" s="48"/>
      <c r="O66" s="44"/>
      <c r="P66" s="127"/>
      <c r="Q66" s="127"/>
      <c r="R66" s="127"/>
      <c r="S66" s="127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6.149999999999999" customHeight="1" x14ac:dyDescent="0.55000000000000004">
      <c r="A67" s="221"/>
      <c r="B67" s="132" t="s">
        <v>425</v>
      </c>
      <c r="C67" s="129" t="s">
        <v>0</v>
      </c>
      <c r="D67" s="133">
        <v>8</v>
      </c>
      <c r="E67" s="130"/>
      <c r="F67" s="130"/>
      <c r="G67" s="130"/>
      <c r="H67" s="130"/>
      <c r="I67" s="130"/>
      <c r="J67" s="130"/>
      <c r="K67" s="48"/>
      <c r="L67" s="48"/>
      <c r="M67" s="48"/>
      <c r="N67" s="48"/>
      <c r="O67" s="44"/>
      <c r="P67" s="127"/>
      <c r="Q67" s="127"/>
      <c r="R67" s="127"/>
      <c r="S67" s="127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6.149999999999999" customHeight="1" x14ac:dyDescent="0.55000000000000004">
      <c r="A68" s="221"/>
      <c r="B68" s="132" t="s">
        <v>426</v>
      </c>
      <c r="C68" s="129" t="s">
        <v>0</v>
      </c>
      <c r="D68" s="133">
        <v>7</v>
      </c>
      <c r="E68" s="130"/>
      <c r="F68" s="130"/>
      <c r="G68" s="130"/>
      <c r="H68" s="130"/>
      <c r="I68" s="130"/>
      <c r="J68" s="130"/>
      <c r="K68" s="48"/>
      <c r="L68" s="48"/>
      <c r="M68" s="48"/>
      <c r="N68" s="48"/>
      <c r="O68" s="44"/>
      <c r="P68" s="127"/>
      <c r="Q68" s="127"/>
      <c r="R68" s="127"/>
      <c r="S68" s="127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6.149999999999999" customHeight="1" x14ac:dyDescent="0.55000000000000004">
      <c r="A69" s="221"/>
      <c r="B69" s="128" t="s">
        <v>368</v>
      </c>
      <c r="C69" s="129" t="s">
        <v>359</v>
      </c>
      <c r="D69" s="124"/>
      <c r="E69" s="130"/>
      <c r="F69" s="130"/>
      <c r="G69" s="130"/>
      <c r="H69" s="130"/>
      <c r="I69" s="130"/>
      <c r="J69" s="130"/>
      <c r="K69" s="48"/>
      <c r="L69" s="48"/>
      <c r="M69" s="48"/>
      <c r="N69" s="48"/>
      <c r="O69" s="44"/>
      <c r="P69" s="127"/>
      <c r="Q69" s="127"/>
      <c r="R69" s="127"/>
      <c r="S69" s="127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6.149999999999999" customHeight="1" x14ac:dyDescent="0.55000000000000004">
      <c r="A70" s="108"/>
      <c r="B70" s="132" t="s">
        <v>427</v>
      </c>
      <c r="C70" s="129" t="s">
        <v>0</v>
      </c>
      <c r="D70" s="133">
        <v>4</v>
      </c>
      <c r="E70" s="130"/>
      <c r="F70" s="130"/>
      <c r="G70" s="130"/>
      <c r="H70" s="130"/>
      <c r="I70" s="130"/>
      <c r="J70" s="130"/>
      <c r="K70" s="48"/>
      <c r="L70" s="48"/>
      <c r="M70" s="48"/>
      <c r="N70" s="48"/>
      <c r="O70" s="44"/>
      <c r="P70" s="127"/>
      <c r="Q70" s="127"/>
      <c r="R70" s="127"/>
      <c r="S70" s="127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6.149999999999999" customHeight="1" x14ac:dyDescent="0.55000000000000004">
      <c r="A71" s="108"/>
      <c r="B71" s="132" t="s">
        <v>428</v>
      </c>
      <c r="C71" s="129" t="s">
        <v>0</v>
      </c>
      <c r="D71" s="133">
        <v>6</v>
      </c>
      <c r="E71" s="130"/>
      <c r="F71" s="130"/>
      <c r="G71" s="130"/>
      <c r="H71" s="130"/>
      <c r="I71" s="130"/>
      <c r="J71" s="130"/>
      <c r="K71" s="48"/>
      <c r="L71" s="48"/>
      <c r="M71" s="48"/>
      <c r="N71" s="48"/>
      <c r="O71" s="44"/>
      <c r="P71" s="127"/>
      <c r="Q71" s="127"/>
      <c r="R71" s="127"/>
      <c r="S71" s="127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6.149999999999999" customHeight="1" x14ac:dyDescent="0.55000000000000004">
      <c r="A72" s="108"/>
      <c r="B72" s="128" t="s">
        <v>429</v>
      </c>
      <c r="C72" s="129" t="s">
        <v>359</v>
      </c>
      <c r="D72" s="124"/>
      <c r="E72" s="130"/>
      <c r="F72" s="130"/>
      <c r="G72" s="130"/>
      <c r="H72" s="130"/>
      <c r="I72" s="130"/>
      <c r="J72" s="130"/>
      <c r="K72" s="48"/>
      <c r="L72" s="48"/>
      <c r="M72" s="48"/>
      <c r="N72" s="48"/>
      <c r="O72" s="44"/>
      <c r="P72" s="127"/>
      <c r="Q72" s="127"/>
      <c r="R72" s="127"/>
      <c r="S72" s="127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6.149999999999999" customHeight="1" x14ac:dyDescent="0.55000000000000004">
      <c r="A73" s="108"/>
      <c r="B73" s="132" t="s">
        <v>430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130"/>
      <c r="K73" s="48"/>
      <c r="L73" s="48"/>
      <c r="M73" s="48"/>
      <c r="N73" s="48"/>
      <c r="O73" s="44"/>
      <c r="P73" s="127"/>
      <c r="Q73" s="127"/>
      <c r="R73" s="127"/>
      <c r="S73" s="127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16.149999999999999" customHeight="1" x14ac:dyDescent="0.55000000000000004">
      <c r="A74" s="108"/>
      <c r="B74" s="132" t="s">
        <v>431</v>
      </c>
      <c r="C74" s="129" t="s">
        <v>0</v>
      </c>
      <c r="D74" s="133">
        <v>7</v>
      </c>
      <c r="E74" s="130"/>
      <c r="F74" s="130"/>
      <c r="G74" s="130"/>
      <c r="H74" s="130"/>
      <c r="I74" s="130"/>
      <c r="J74" s="130"/>
      <c r="K74" s="48"/>
      <c r="L74" s="48"/>
      <c r="M74" s="48"/>
      <c r="N74" s="48"/>
      <c r="O74" s="44"/>
      <c r="P74" s="127"/>
      <c r="Q74" s="127"/>
      <c r="R74" s="127"/>
      <c r="S74" s="127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7.25" customHeight="1" x14ac:dyDescent="0.4">
      <c r="A75" s="108"/>
      <c r="B75" s="134" t="s">
        <v>371</v>
      </c>
      <c r="C75" s="135"/>
      <c r="D75" s="136">
        <f>SUM(D61:D74)</f>
        <v>60</v>
      </c>
      <c r="E75" s="130"/>
      <c r="F75" s="94"/>
      <c r="G75" s="95"/>
      <c r="H75" s="95"/>
      <c r="I75" s="95"/>
      <c r="J75" s="95"/>
      <c r="K75" s="42"/>
      <c r="L75" s="42"/>
      <c r="M75" s="42"/>
      <c r="N75" s="42"/>
      <c r="O75" s="47" t="s">
        <v>357</v>
      </c>
      <c r="P75" s="90">
        <f>P31+P58</f>
        <v>24</v>
      </c>
      <c r="Q75" s="90">
        <f>Q31+Q58</f>
        <v>221.5</v>
      </c>
      <c r="R75" s="90">
        <f>R31+R58</f>
        <v>186</v>
      </c>
      <c r="S75" s="90">
        <f>S31+S58</f>
        <v>45</v>
      </c>
      <c r="T75" s="32">
        <f>SUM(P75:S75)</f>
        <v>476.5</v>
      </c>
      <c r="U75" s="66"/>
      <c r="V75" s="66"/>
      <c r="W75" s="66"/>
      <c r="X75" s="66"/>
      <c r="Y75" s="67"/>
      <c r="Z75" s="67"/>
      <c r="AA75" s="67"/>
      <c r="AB75" s="66"/>
    </row>
    <row r="76" spans="1:28" ht="28.5" customHeight="1" x14ac:dyDescent="0.4">
      <c r="A76" s="108"/>
      <c r="B76" s="43" t="s">
        <v>514</v>
      </c>
      <c r="C76" s="43"/>
      <c r="D76" s="43"/>
      <c r="E76" s="43"/>
      <c r="F76" s="222" t="s">
        <v>511</v>
      </c>
      <c r="G76" s="223"/>
      <c r="H76" s="223"/>
      <c r="I76" s="223"/>
      <c r="J76" s="223"/>
      <c r="K76" s="223"/>
      <c r="L76" s="223"/>
      <c r="M76" s="223"/>
      <c r="N76" s="223"/>
      <c r="O76" s="224"/>
      <c r="P76" s="224"/>
      <c r="Q76" s="224"/>
      <c r="R76" s="224"/>
      <c r="S76" s="224"/>
      <c r="T76" s="224"/>
      <c r="U76" s="66"/>
      <c r="V76" s="66"/>
      <c r="W76" s="66"/>
      <c r="X76" s="66"/>
      <c r="Y76" s="67"/>
      <c r="Z76" s="67"/>
      <c r="AA76" s="67"/>
      <c r="AB76" s="66"/>
    </row>
    <row r="77" spans="1:28" ht="32.1" customHeight="1" x14ac:dyDescent="0.4">
      <c r="A77" s="108"/>
      <c r="B77" s="43" t="s">
        <v>640</v>
      </c>
      <c r="C77" s="92"/>
      <c r="D77" s="92"/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8"/>
      <c r="P77" s="228"/>
      <c r="Q77" s="228"/>
      <c r="R77" s="228"/>
      <c r="S77" s="228"/>
      <c r="T77" s="228"/>
      <c r="U77" s="66"/>
      <c r="V77" s="66"/>
      <c r="W77" s="66"/>
      <c r="X77" s="66"/>
      <c r="Y77" s="67"/>
      <c r="Z77" s="67"/>
      <c r="AA77" s="67"/>
      <c r="AB77" s="66"/>
    </row>
    <row r="78" spans="1:28" ht="16.149999999999999" customHeight="1" x14ac:dyDescent="0.4">
      <c r="A78" s="108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  <c r="AA78" s="1"/>
      <c r="AB78" s="1"/>
    </row>
    <row r="79" spans="1:28" ht="16.149999999999999" customHeight="1" x14ac:dyDescent="0.4">
      <c r="A79" s="108"/>
      <c r="P79" s="2"/>
      <c r="Q79" s="2"/>
      <c r="R79" s="2"/>
      <c r="S79" s="2"/>
      <c r="T79" s="2"/>
      <c r="U79" s="5"/>
      <c r="V79" s="5"/>
      <c r="W79" s="5"/>
      <c r="X79" s="5"/>
      <c r="Y79" s="5"/>
      <c r="Z79" s="5"/>
      <c r="AA79" s="5"/>
      <c r="AB79" s="5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5"/>
      <c r="V80" s="5"/>
      <c r="W80" s="5"/>
      <c r="X80" s="5"/>
      <c r="Y80" s="5"/>
      <c r="Z80" s="5"/>
      <c r="AA80" s="5"/>
      <c r="AB80" s="5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  <c r="AA81" s="1"/>
      <c r="AB81" s="1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4"/>
      <c r="V82" s="4"/>
      <c r="W82" s="4"/>
      <c r="X82" s="4"/>
      <c r="Y82" s="4"/>
      <c r="Z82" s="4"/>
      <c r="AA82" s="4"/>
      <c r="AB82" s="4"/>
    </row>
    <row r="83" spans="1:28" s="1" customFormat="1" ht="16.149999999999999" customHeight="1" x14ac:dyDescent="0.4">
      <c r="A83" s="2"/>
      <c r="U83" s="4"/>
      <c r="V83" s="4"/>
      <c r="W83" s="4"/>
      <c r="X83" s="4"/>
      <c r="Y83" s="4"/>
      <c r="Z83" s="4"/>
      <c r="AA83" s="4"/>
      <c r="AB83" s="4"/>
    </row>
    <row r="84" spans="1:28" s="1" customFormat="1" ht="16.149999999999999" customHeight="1" x14ac:dyDescent="0.4">
      <c r="A84" s="2"/>
      <c r="U84" s="4"/>
      <c r="V84" s="4"/>
      <c r="W84" s="4"/>
      <c r="X84" s="4"/>
      <c r="Y84" s="4"/>
      <c r="Z84" s="4"/>
      <c r="AA84" s="4"/>
      <c r="AB84" s="4"/>
    </row>
    <row r="85" spans="1:28" s="5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5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1" customFormat="1" ht="16.149999999999999" customHeight="1" x14ac:dyDescent="0.4">
      <c r="A87" s="2"/>
      <c r="U87" s="2"/>
      <c r="V87" s="2"/>
      <c r="W87" s="2"/>
      <c r="X87" s="2"/>
      <c r="Y87" s="2"/>
      <c r="Z87" s="2"/>
      <c r="AA87" s="2"/>
      <c r="AB87" s="2"/>
    </row>
    <row r="88" spans="1:28" s="4" customFormat="1" ht="16.149999999999999" customHeight="1" x14ac:dyDescent="0.4">
      <c r="A88" s="2"/>
      <c r="U88" s="2"/>
      <c r="V88" s="2"/>
      <c r="W88" s="2"/>
      <c r="X88" s="2"/>
      <c r="Y88" s="2"/>
      <c r="Z88" s="2"/>
      <c r="AA88" s="2"/>
      <c r="AB88" s="2"/>
    </row>
    <row r="89" spans="1:28" s="4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ht="16.149999999999999" customHeight="1" x14ac:dyDescent="0.4">
      <c r="A93" s="5"/>
      <c r="P93" s="2"/>
      <c r="Q93" s="2"/>
      <c r="R93" s="2"/>
      <c r="S93" s="2"/>
      <c r="T93" s="2"/>
    </row>
    <row r="94" spans="1:28" ht="16.149999999999999" customHeight="1" x14ac:dyDescent="0.4">
      <c r="A94" s="1"/>
      <c r="P94" s="2"/>
      <c r="Q94" s="2"/>
      <c r="R94" s="2"/>
      <c r="S94" s="2"/>
      <c r="T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  <c r="AA131" s="1"/>
      <c r="AB131" s="1"/>
    </row>
    <row r="132" spans="1:28" ht="16.149999999999999" customHeight="1" x14ac:dyDescent="0.4"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  <c r="AA132" s="1"/>
      <c r="AB132" s="1"/>
    </row>
    <row r="133" spans="1:28" ht="16.149999999999999" customHeight="1" x14ac:dyDescent="0.4">
      <c r="P133" s="2"/>
      <c r="Q133" s="2"/>
      <c r="R133" s="2"/>
      <c r="S133" s="2"/>
      <c r="T133" s="2"/>
      <c r="U133" s="5"/>
      <c r="V133" s="5"/>
      <c r="W133" s="5"/>
      <c r="X133" s="5"/>
      <c r="Y133" s="5"/>
      <c r="Z133" s="5"/>
      <c r="AA133" s="5"/>
      <c r="AB133" s="5"/>
    </row>
    <row r="134" spans="1:28" ht="16.149999999999999" customHeight="1" x14ac:dyDescent="0.4">
      <c r="P134" s="2"/>
      <c r="Q134" s="2"/>
      <c r="R134" s="2"/>
      <c r="S134" s="2"/>
      <c r="T134" s="2"/>
      <c r="U134" s="5"/>
      <c r="V134" s="5"/>
      <c r="W134" s="5"/>
      <c r="X134" s="5"/>
      <c r="Y134" s="5"/>
      <c r="Z134" s="5"/>
      <c r="AA134" s="5"/>
      <c r="AB134" s="5"/>
    </row>
    <row r="135" spans="1:28" ht="16.149999999999999" customHeight="1" x14ac:dyDescent="0.4"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  <c r="AA135" s="1"/>
      <c r="AB135" s="1"/>
    </row>
    <row r="136" spans="1:28" ht="16.149999999999999" customHeight="1" x14ac:dyDescent="0.4">
      <c r="P136" s="2"/>
      <c r="Q136" s="2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</row>
    <row r="137" spans="1:28" s="1" customFormat="1" ht="16.149999999999999" customHeight="1" x14ac:dyDescent="0.4">
      <c r="A137" s="2"/>
      <c r="U137" s="4"/>
      <c r="V137" s="4"/>
      <c r="W137" s="4"/>
      <c r="X137" s="4"/>
      <c r="Y137" s="4"/>
      <c r="Z137" s="4"/>
      <c r="AA137" s="4"/>
      <c r="AB137" s="4"/>
    </row>
    <row r="138" spans="1:28" s="1" customFormat="1" ht="16.149999999999999" customHeight="1" x14ac:dyDescent="0.4">
      <c r="A138" s="2"/>
      <c r="U138" s="4"/>
      <c r="V138" s="4"/>
      <c r="W138" s="4"/>
      <c r="X138" s="4"/>
      <c r="Y138" s="4"/>
      <c r="Z138" s="4"/>
      <c r="AA138" s="4"/>
      <c r="AB138" s="4"/>
    </row>
    <row r="139" spans="1:28" s="5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5" customFormat="1" ht="16.149999999999999" customHeight="1" x14ac:dyDescent="0.4">
      <c r="A140" s="2"/>
      <c r="U140" s="2"/>
      <c r="V140" s="2"/>
      <c r="W140" s="2"/>
      <c r="X140" s="2"/>
      <c r="Y140" s="2"/>
      <c r="Z140" s="2"/>
      <c r="AA140" s="2"/>
      <c r="AB140" s="2"/>
    </row>
    <row r="141" spans="1:28" s="1" customFormat="1" ht="16.149999999999999" customHeight="1" x14ac:dyDescent="0.4">
      <c r="A141" s="2"/>
      <c r="U141" s="2"/>
      <c r="V141" s="2"/>
      <c r="W141" s="2"/>
      <c r="X141" s="2"/>
      <c r="Y141" s="2"/>
      <c r="Z141" s="2"/>
      <c r="AA141" s="2"/>
      <c r="AB141" s="2"/>
    </row>
    <row r="142" spans="1:28" s="4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4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ht="16.149999999999999" customHeight="1" x14ac:dyDescent="0.4">
      <c r="A146" s="5"/>
      <c r="P146" s="2"/>
      <c r="Q146" s="2"/>
      <c r="R146" s="2"/>
      <c r="S146" s="2"/>
      <c r="T146" s="2"/>
    </row>
    <row r="147" spans="1:28" ht="16.149999999999999" customHeight="1" x14ac:dyDescent="0.4">
      <c r="A147" s="5"/>
      <c r="P147" s="2"/>
      <c r="Q147" s="2"/>
      <c r="R147" s="2"/>
      <c r="S147" s="2"/>
      <c r="T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  <c r="U193" s="10"/>
      <c r="V193" s="10"/>
      <c r="W193" s="10"/>
      <c r="X193" s="10"/>
      <c r="Y193" s="10"/>
      <c r="Z193" s="10"/>
      <c r="AA193" s="10"/>
      <c r="AB193" s="10"/>
    </row>
    <row r="194" spans="1:28" ht="16.149999999999999" customHeight="1" x14ac:dyDescent="0.4">
      <c r="P194" s="2"/>
      <c r="Q194" s="2"/>
      <c r="R194" s="2"/>
      <c r="S194" s="2"/>
      <c r="T194" s="2"/>
      <c r="U194" s="10"/>
      <c r="V194" s="10"/>
      <c r="W194" s="10"/>
      <c r="X194" s="10"/>
      <c r="Y194" s="10"/>
      <c r="Z194" s="10"/>
      <c r="AA194" s="10"/>
      <c r="AB194" s="10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</row>
    <row r="199" spans="1:28" s="10" customFormat="1" ht="16.149999999999999" customHeight="1" x14ac:dyDescent="0.4">
      <c r="A199" s="2"/>
      <c r="U199" s="2"/>
      <c r="V199" s="2"/>
      <c r="W199" s="2"/>
      <c r="X199" s="2"/>
      <c r="Y199" s="2"/>
      <c r="Z199" s="2"/>
      <c r="AA199" s="2"/>
      <c r="AB199" s="2"/>
    </row>
    <row r="200" spans="1:28" s="10" customFormat="1" ht="16.149999999999999" customHeight="1" x14ac:dyDescent="0.4">
      <c r="A200" s="2"/>
      <c r="U200" s="2"/>
      <c r="V200" s="2"/>
      <c r="W200" s="2"/>
      <c r="X200" s="2"/>
      <c r="Y200" s="2"/>
      <c r="Z200" s="2"/>
      <c r="AA200" s="2"/>
      <c r="AB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ht="16.149999999999999" customHeight="1" x14ac:dyDescent="0.4">
      <c r="P204" s="2"/>
      <c r="Q204" s="2"/>
      <c r="R204" s="2"/>
      <c r="S204" s="2"/>
      <c r="T204" s="2"/>
    </row>
    <row r="205" spans="1:28" ht="16.149999999999999" customHeight="1" x14ac:dyDescent="0.4">
      <c r="P205" s="2"/>
      <c r="Q205" s="2"/>
      <c r="R205" s="2"/>
      <c r="S205" s="2"/>
      <c r="T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</sheetData>
  <mergeCells count="28">
    <mergeCell ref="F76:N76"/>
    <mergeCell ref="O76:T76"/>
    <mergeCell ref="E77:N77"/>
    <mergeCell ref="O77:T77"/>
    <mergeCell ref="P6:R6"/>
    <mergeCell ref="S6:S7"/>
    <mergeCell ref="U7:AB7"/>
    <mergeCell ref="U8:X8"/>
    <mergeCell ref="Y8:AB8"/>
    <mergeCell ref="A10:A69"/>
    <mergeCell ref="F33:N33"/>
    <mergeCell ref="O33:T33"/>
    <mergeCell ref="E34:F34"/>
    <mergeCell ref="O34:T34"/>
    <mergeCell ref="I6:I8"/>
    <mergeCell ref="J6:J8"/>
    <mergeCell ref="K6:K8"/>
    <mergeCell ref="O6:O8"/>
    <mergeCell ref="O1:T1"/>
    <mergeCell ref="O3:T3"/>
    <mergeCell ref="A6:A9"/>
    <mergeCell ref="B6:B8"/>
    <mergeCell ref="C6:C8"/>
    <mergeCell ref="D6:D8"/>
    <mergeCell ref="E6:E8"/>
    <mergeCell ref="F6:F8"/>
    <mergeCell ref="G6:G8"/>
    <mergeCell ref="H6:H8"/>
  </mergeCells>
  <conditionalFormatting sqref="E57:I57 B1:B5 K54:N54 B57">
    <cfRule type="expression" dxfId="65" priority="3">
      <formula>LEN($B:$B)&gt;60</formula>
    </cfRule>
  </conditionalFormatting>
  <conditionalFormatting sqref="E57:I57">
    <cfRule type="containsText" dxfId="64" priority="1" operator="containsText" text="oui">
      <formula>NOT(ISERROR(SEARCH("oui",E57)))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E76:F76 E77:E1048576 E33:E36 F33 G36:N36 E9:N9 C1:C6 E1:N6 B1:B24 P25 L41:N44 K37:K49 L11:N15 B53:B57 B58:C1048576 K11:K24 L17:N23 K51 L39:N39 O58:O75 O31:O32 F78:N1048576 C9:C28 B26:B51 C54:C57 C30:C52" xr:uid="{00000000-0002-0000-0C00-000000000000}">
      <formula1>61</formula1>
    </dataValidation>
    <dataValidation type="list" allowBlank="1" showInputMessage="1" showErrorMessage="1" sqref="Z10:Z77 V10:V77" xr:uid="{00000000-0002-0000-0C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C5CFACB2-340F-486B-A492-965A6DC21025}">
            <xm:f>LEN('BUT3 Parcours IPI I FA - 24_25'!$B:$B)&gt;60</xm:f>
            <x14:dxf>
              <fill>
                <patternFill>
                  <bgColor rgb="FFFFFF00"/>
                </patternFill>
              </fill>
            </x14:dxf>
          </x14:cfRule>
          <xm:sqref>E11:K32 E37:J56 E58:O75 C1:C5 E1:N6 B6:C6 B7:B8 E9:N10 B9:C24 L11:N31 P25 C25:C28 B26:B29 B30:C37 O31 L32:O32 E33:F33 E34 E35:F35 E36:N36 K37:N53 B38:B51 B53:B56 M55:N55 K55:K56 L56:N56 K57:N57 B58:C1048576 E76:F76 E77 E78:N1048576</xm:sqref>
        </x14:conditionalFormatting>
        <x14:conditionalFormatting xmlns:xm="http://schemas.microsoft.com/office/excel/2006/main">
          <x14:cfRule type="containsText" priority="19" operator="containsText" text="oui" id="{393899BE-A7D0-4BC1-97B2-61E8DEC871A3}">
            <xm:f>NOT(ISERROR(SEARCH("oui",'BUT3 Parcours IPI I FA - 24_25'!E11)))</xm:f>
            <x14:dxf>
              <fill>
                <patternFill>
                  <bgColor rgb="FF92D050"/>
                </patternFill>
              </fill>
            </x14:dxf>
          </x14:cfRule>
          <xm:sqref>I11:I23 E11:H30 J11:J32 F15:I15 I26 E27:I27 I28 E37:H47 I38:J38 I39 J39:J56 E48:I48 I48:I49 E49:H56 I52 E53:I53 I54:I55 E58:H59 J58:J59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C00-000002000000}">
          <x14:formula1>
            <xm:f>'P:\MAQUETTES PEDAGOGIQUES_BUT-DUT &amp; LP\MCC_2022-2023\BUT\[M3C_BUT GEA_Fichier BUT1 &amp; 2 pour maquette BUT 2022.xlsx]choix'!#REF!</xm:f>
          </x14:formula1>
          <xm:sqref>K31:K32 L32:N32</xm:sqref>
        </x14:dataValidation>
        <x14:dataValidation type="list" errorStyle="warning" allowBlank="1" showInputMessage="1" showErrorMessage="1" error="uniquement oui ou non_x000a_" prompt="Utilisez liste déroulante" xr:uid="{00000000-0002-0000-0C00-000003000000}">
          <x14:formula1>
            <xm:f>'P:\MAQUETTES PEDAGOGIQUES_BUT-DUT &amp; LP\MCC_2022-2023\BUT\[M3C_BUT GEA_Fichier BUT1 &amp; 2 pour maquette BUT 2022.xlsx]choix'!#REF!</xm:f>
          </x14:formula1>
          <xm:sqref>K58:N75</xm:sqref>
        </x14:dataValidation>
        <x14:dataValidation type="list" errorStyle="warning" allowBlank="1" showInputMessage="1" showErrorMessage="1" error="uniquement oui ou non" prompt="Utilisez liste déroulante" xr:uid="{00000000-0002-0000-0C00-000004000000}">
          <x14:formula1>
            <xm:f>choix!$A$1:$A$2</xm:f>
          </x14:formula1>
          <xm:sqref>L56:L57 M55:N57 L24:N31 L37:N38 L16:N16 K25:K30 K50 L40:N40 L45:N54 K52:K57 K10:N10</xm:sqref>
        </x14:dataValidation>
        <x14:dataValidation type="list" errorStyle="warning" allowBlank="1" showInputMessage="1" showErrorMessage="1" error="uniquement oui ou non_x000a_" prompt="Utilisez liste déroulante" xr:uid="{00000000-0002-0000-0C00-000005000000}">
          <x14:formula1>
            <xm:f>'P:\MAQUETTES PEDAGOGIQUES_BUT-DUT &amp; LP\BUT\Fichiers chefs\BUT 3EME ANNEE\GEA\[2023-2024_M3C GEA_BUT 1-2 &amp; 3.xlsx]choix'!#REF!</xm:f>
          </x14:formula1>
          <xm:sqref>E60:I75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2052"/>
  <sheetViews>
    <sheetView zoomScale="80" zoomScaleNormal="80" zoomScaleSheetLayoutView="80" zoomScalePageLayoutView="70" workbookViewId="0">
      <pane xSplit="2" ySplit="8" topLeftCell="C37" activePane="bottomRight" state="frozen"/>
      <selection pane="topRight" activeCell="C1" sqref="C1"/>
      <selection pane="bottomLeft" activeCell="A9" sqref="A9"/>
      <selection pane="bottomRight" activeCell="B56" sqref="B56"/>
    </sheetView>
  </sheetViews>
  <sheetFormatPr baseColWidth="10" defaultColWidth="11.27734375" defaultRowHeight="16.149999999999999" customHeight="1" x14ac:dyDescent="0.4"/>
  <cols>
    <col min="1" max="1" width="11.27734375" style="2"/>
    <col min="2" max="2" width="83" style="2" customWidth="1"/>
    <col min="3" max="3" width="8.71875" style="2" customWidth="1"/>
    <col min="4" max="4" width="6.27734375" style="2" customWidth="1"/>
    <col min="5" max="5" width="15.5546875" style="2" customWidth="1"/>
    <col min="6" max="6" width="16" style="2" customWidth="1"/>
    <col min="7" max="7" width="15.5546875" style="2" customWidth="1"/>
    <col min="8" max="8" width="15.83203125" style="2" customWidth="1"/>
    <col min="9" max="9" width="16.27734375" style="2" customWidth="1"/>
    <col min="10" max="10" width="13.44140625" style="2" customWidth="1"/>
    <col min="11" max="11" width="13.71875" style="2" customWidth="1"/>
    <col min="12" max="14" width="8.1640625" style="2" customWidth="1"/>
    <col min="15" max="15" width="10" style="2" customWidth="1"/>
    <col min="16" max="19" width="9.71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455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515</v>
      </c>
      <c r="D6" s="235" t="s">
        <v>283</v>
      </c>
      <c r="E6" s="207" t="s">
        <v>516</v>
      </c>
      <c r="F6" s="282" t="s">
        <v>517</v>
      </c>
      <c r="G6" s="207" t="s">
        <v>518</v>
      </c>
      <c r="H6" s="207" t="s">
        <v>519</v>
      </c>
      <c r="I6" s="207" t="s">
        <v>520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35"/>
      <c r="E7" s="208"/>
      <c r="F7" s="283"/>
      <c r="G7" s="208"/>
      <c r="H7" s="208"/>
      <c r="I7" s="208"/>
      <c r="J7" s="210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88"/>
      <c r="W7" s="288"/>
      <c r="X7" s="288"/>
      <c r="Y7" s="288"/>
      <c r="Z7" s="288"/>
      <c r="AA7" s="288"/>
      <c r="AB7" s="289"/>
    </row>
    <row r="8" spans="1:28" s="5" customFormat="1" ht="38.25" customHeight="1" x14ac:dyDescent="0.4">
      <c r="A8" s="201"/>
      <c r="B8" s="235"/>
      <c r="C8" s="286"/>
      <c r="D8" s="235"/>
      <c r="E8" s="281"/>
      <c r="F8" s="284"/>
      <c r="G8" s="281"/>
      <c r="H8" s="281"/>
      <c r="I8" s="281"/>
      <c r="J8" s="290"/>
      <c r="K8" s="285"/>
      <c r="L8" s="172" t="s">
        <v>440</v>
      </c>
      <c r="M8" s="172" t="s">
        <v>377</v>
      </c>
      <c r="N8" s="172" t="s">
        <v>379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87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93" t="s">
        <v>447</v>
      </c>
      <c r="C10" s="48"/>
      <c r="D10" s="31"/>
      <c r="E10" s="62"/>
      <c r="F10" s="62"/>
      <c r="G10" s="62"/>
      <c r="H10" s="62"/>
      <c r="I10" s="62"/>
      <c r="J10" s="62"/>
      <c r="K10" s="26"/>
      <c r="L10" s="76"/>
      <c r="M10" s="76"/>
      <c r="N10" s="76"/>
      <c r="O10" s="30"/>
      <c r="P10" s="39"/>
      <c r="Q10" s="39"/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>
        <v>61</v>
      </c>
      <c r="P11" s="39">
        <v>4.5</v>
      </c>
      <c r="Q11" s="39">
        <v>16.5</v>
      </c>
      <c r="R11" s="39"/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4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>
        <v>62</v>
      </c>
      <c r="P12" s="39">
        <v>9</v>
      </c>
      <c r="Q12" s="39">
        <v>16.5</v>
      </c>
      <c r="R12" s="39"/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62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>
        <v>62</v>
      </c>
      <c r="P13" s="39">
        <v>3</v>
      </c>
      <c r="Q13" s="39">
        <v>8.5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48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>
        <v>61</v>
      </c>
      <c r="P14" s="39"/>
      <c r="Q14" s="39">
        <v>18</v>
      </c>
      <c r="R14" s="39"/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48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>
        <v>60</v>
      </c>
      <c r="P15" s="39">
        <v>4.5</v>
      </c>
      <c r="Q15" s="39">
        <v>9</v>
      </c>
      <c r="R15" s="39">
        <v>15</v>
      </c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63"/>
      <c r="D16" s="124"/>
      <c r="E16" s="154"/>
      <c r="F16" s="151"/>
      <c r="G16" s="151"/>
      <c r="H16" s="151"/>
      <c r="I16" s="151"/>
      <c r="J16" s="99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48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>
        <v>60</v>
      </c>
      <c r="P17" s="39"/>
      <c r="Q17" s="39">
        <v>6</v>
      </c>
      <c r="R17" s="39">
        <v>33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48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>
        <v>60</v>
      </c>
      <c r="P18" s="39"/>
      <c r="Q18" s="39">
        <v>1.5</v>
      </c>
      <c r="R18" s="39">
        <v>6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76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>
        <v>60</v>
      </c>
      <c r="P19" s="39"/>
      <c r="Q19" s="39">
        <v>9</v>
      </c>
      <c r="R19" s="39">
        <v>18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48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 t="s">
        <v>325</v>
      </c>
      <c r="P20" s="39"/>
      <c r="Q20" s="39">
        <v>10.5</v>
      </c>
      <c r="R20" s="39">
        <v>12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48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>
        <v>9</v>
      </c>
      <c r="P21" s="39"/>
      <c r="Q21" s="39">
        <v>6</v>
      </c>
      <c r="R21" s="39">
        <v>6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48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>
        <v>11</v>
      </c>
      <c r="P22" s="39"/>
      <c r="Q22" s="39">
        <v>9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6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>
        <v>16</v>
      </c>
      <c r="P23" s="39"/>
      <c r="Q23" s="39">
        <v>1.5</v>
      </c>
      <c r="R23" s="39">
        <v>6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521</v>
      </c>
      <c r="C24" s="48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381</v>
      </c>
      <c r="L24" s="63" t="s">
        <v>396</v>
      </c>
      <c r="M24" s="63" t="s">
        <v>396</v>
      </c>
      <c r="N24" s="63" t="s">
        <v>381</v>
      </c>
      <c r="O24" s="30" t="s">
        <v>397</v>
      </c>
      <c r="P24" s="39"/>
      <c r="Q24" s="39"/>
      <c r="R24" s="39">
        <v>42</v>
      </c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48"/>
      <c r="D25" s="124"/>
      <c r="E25" s="99"/>
      <c r="F25" s="99"/>
      <c r="G25" s="99"/>
      <c r="H25" s="99"/>
      <c r="I25" s="99"/>
      <c r="J25" s="99"/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93" t="s">
        <v>508</v>
      </c>
      <c r="C26" s="48"/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P26" s="39"/>
      <c r="Q26" s="39"/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48"/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>SUM(E27:I27)</f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>
        <v>60</v>
      </c>
      <c r="P27" s="39"/>
      <c r="Q27" s="39"/>
      <c r="R27" s="39">
        <v>6</v>
      </c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48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>SUM(E28:I28)</f>
        <v>29</v>
      </c>
      <c r="K28" s="63" t="s">
        <v>381</v>
      </c>
      <c r="L28" s="63" t="s">
        <v>381</v>
      </c>
      <c r="M28" s="63" t="s">
        <v>396</v>
      </c>
      <c r="N28" s="63" t="s">
        <v>396</v>
      </c>
      <c r="O28" s="30" t="s">
        <v>488</v>
      </c>
      <c r="P28" s="39">
        <v>1.5</v>
      </c>
      <c r="Q28" s="39"/>
      <c r="R28" s="39">
        <v>21</v>
      </c>
      <c r="S28" s="39">
        <v>110</v>
      </c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D29" s="124"/>
      <c r="E29" s="99"/>
      <c r="F29" s="99"/>
      <c r="G29" s="99"/>
      <c r="H29" s="99"/>
      <c r="I29" s="173">
        <v>6</v>
      </c>
      <c r="J29" s="99">
        <f>SUM(E29:I29)</f>
        <v>6</v>
      </c>
      <c r="K29" s="63" t="s">
        <v>381</v>
      </c>
      <c r="L29" s="63" t="s">
        <v>396</v>
      </c>
      <c r="M29" s="63" t="s">
        <v>396</v>
      </c>
      <c r="N29" s="63" t="s">
        <v>381</v>
      </c>
      <c r="O29" s="30" t="s">
        <v>488</v>
      </c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49"/>
      <c r="D30" s="124"/>
      <c r="E30" s="62"/>
      <c r="F30" s="62"/>
      <c r="G30" s="62"/>
      <c r="H30" s="62"/>
      <c r="I30" s="62"/>
      <c r="J30" s="62"/>
      <c r="K30" s="76"/>
      <c r="L30" s="76"/>
      <c r="M30" s="76"/>
      <c r="N30" s="76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42"/>
      <c r="D31" s="12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 t="s">
        <v>336</v>
      </c>
      <c r="P31" s="60">
        <f>SUM(P10:P30)</f>
        <v>24</v>
      </c>
      <c r="Q31" s="60">
        <f>SUM(Q10:Q30)</f>
        <v>112</v>
      </c>
      <c r="R31" s="60">
        <f>SUM(R10:R30)</f>
        <v>192</v>
      </c>
      <c r="S31" s="60">
        <f>SUM(S10:S30)</f>
        <v>140</v>
      </c>
      <c r="T31" s="32">
        <f>SUM(P31:S31)</f>
        <v>468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42"/>
      <c r="D32" s="124"/>
      <c r="E32" s="42"/>
      <c r="F32" s="51"/>
      <c r="G32" s="52"/>
      <c r="H32" s="42"/>
      <c r="I32" s="51"/>
      <c r="J32" s="51"/>
      <c r="K32" s="51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513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492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93" t="s">
        <v>447</v>
      </c>
      <c r="C37" s="73"/>
      <c r="D37" s="26"/>
      <c r="E37" s="62"/>
      <c r="F37" s="62"/>
      <c r="G37" s="62"/>
      <c r="H37" s="62"/>
      <c r="I37" s="62"/>
      <c r="J37" s="62"/>
      <c r="K37" s="26"/>
      <c r="L37" s="76"/>
      <c r="M37" s="76"/>
      <c r="N37" s="76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77" t="s">
        <v>494</v>
      </c>
      <c r="C38" s="191" t="s">
        <v>311</v>
      </c>
      <c r="D38" s="124"/>
      <c r="E38" s="99"/>
      <c r="F38" s="99"/>
      <c r="G38" s="99"/>
      <c r="H38" s="99"/>
      <c r="I38" s="99"/>
      <c r="J38" s="99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495</v>
      </c>
      <c r="C39" s="191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6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1" t="s">
        <v>311</v>
      </c>
      <c r="D40" s="124"/>
      <c r="E40" s="99"/>
      <c r="F40" s="99"/>
      <c r="G40" s="98"/>
      <c r="H40" s="99"/>
      <c r="I40" s="98"/>
      <c r="J40" s="99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1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1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1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1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1" t="s">
        <v>311</v>
      </c>
      <c r="D45" s="124"/>
      <c r="E45" s="99"/>
      <c r="F45" s="99"/>
      <c r="G45" s="99"/>
      <c r="H45" s="99"/>
      <c r="I45" s="98"/>
      <c r="J45" s="99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1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1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1" t="s">
        <v>311</v>
      </c>
      <c r="D48" s="124"/>
      <c r="E48" s="99"/>
      <c r="F48" s="99"/>
      <c r="G48" s="99"/>
      <c r="H48" s="99"/>
      <c r="I48" s="99"/>
      <c r="J48" s="99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1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1" t="s">
        <v>311</v>
      </c>
      <c r="D50" s="124"/>
      <c r="E50" s="98"/>
      <c r="F50" s="98"/>
      <c r="G50" s="98"/>
      <c r="H50" s="98"/>
      <c r="I50" s="98"/>
      <c r="J50" s="99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522</v>
      </c>
      <c r="C51" s="191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396</v>
      </c>
      <c r="M51" s="63" t="s">
        <v>396</v>
      </c>
      <c r="N51" s="63" t="s">
        <v>381</v>
      </c>
      <c r="O51" s="30" t="s">
        <v>488</v>
      </c>
      <c r="P51" s="39"/>
      <c r="Q51" s="39"/>
      <c r="R51" s="39">
        <v>21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62"/>
      <c r="C52" s="193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93" t="s">
        <v>508</v>
      </c>
      <c r="C53" s="193"/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63"/>
      <c r="M53" s="63"/>
      <c r="N53" s="63"/>
      <c r="O53" s="26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3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6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3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63" t="s">
        <v>381</v>
      </c>
      <c r="L55" s="63" t="s">
        <v>381</v>
      </c>
      <c r="M55" s="63" t="s">
        <v>396</v>
      </c>
      <c r="N55" s="63" t="s">
        <v>396</v>
      </c>
      <c r="O55" s="30" t="s">
        <v>488</v>
      </c>
      <c r="P55" s="39"/>
      <c r="Q55" s="39"/>
      <c r="R55" s="39">
        <v>9</v>
      </c>
      <c r="S55" s="39">
        <v>45</v>
      </c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3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63" t="s">
        <v>396</v>
      </c>
      <c r="M56" s="63" t="s">
        <v>396</v>
      </c>
      <c r="N56" s="63" t="s">
        <v>381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192" t="s">
        <v>661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6">
        <f t="shared" ref="J57" si="2">SUM(E57:I57)</f>
        <v>16</v>
      </c>
      <c r="K57" s="76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C58" s="145"/>
      <c r="D58" s="26"/>
      <c r="E58" s="99"/>
      <c r="F58" s="99"/>
      <c r="G58" s="99"/>
      <c r="H58" s="99"/>
      <c r="I58" s="99"/>
      <c r="J58" s="99"/>
      <c r="K58" s="63"/>
      <c r="L58" s="63"/>
      <c r="M58" s="63"/>
      <c r="N58" s="63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44"/>
      <c r="D59" s="26"/>
      <c r="E59" s="99"/>
      <c r="F59" s="99"/>
      <c r="G59" s="99"/>
      <c r="H59" s="99"/>
      <c r="I59" s="99"/>
      <c r="J59" s="98"/>
      <c r="K59" s="48"/>
      <c r="L59" s="48"/>
      <c r="M59" s="48"/>
      <c r="N59" s="48"/>
      <c r="O59" s="44" t="s">
        <v>336</v>
      </c>
      <c r="P59" s="60">
        <f>SUM(P37:P58)</f>
        <v>1.5</v>
      </c>
      <c r="Q59" s="60">
        <f>SUM(Q37:Q58)</f>
        <v>40.5</v>
      </c>
      <c r="R59" s="60">
        <f>SUM(R37:R58)</f>
        <v>93</v>
      </c>
      <c r="S59" s="60">
        <f>SUM(S37:S58)</f>
        <v>60</v>
      </c>
      <c r="T59" s="32">
        <f>SUM(P59:S59)</f>
        <v>195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44"/>
      <c r="D60" s="26"/>
      <c r="E60" s="98"/>
      <c r="F60" s="98"/>
      <c r="G60" s="98"/>
      <c r="H60" s="98"/>
      <c r="I60" s="98"/>
      <c r="J60" s="98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42"/>
      <c r="D61" s="26"/>
      <c r="E61" s="100"/>
      <c r="F61" s="100"/>
      <c r="G61" s="100"/>
      <c r="H61" s="100"/>
      <c r="I61" s="100"/>
      <c r="J61" s="100"/>
      <c r="K61" s="42"/>
      <c r="L61" s="42"/>
      <c r="M61" s="42"/>
      <c r="N61" s="42"/>
      <c r="O61" s="47" t="s">
        <v>357</v>
      </c>
      <c r="P61" s="90">
        <f>P31+P59</f>
        <v>25.5</v>
      </c>
      <c r="Q61" s="90">
        <f>Q31+Q59</f>
        <v>152.5</v>
      </c>
      <c r="R61" s="90">
        <f>R31+R59</f>
        <v>285</v>
      </c>
      <c r="S61" s="90">
        <f>S31+S59</f>
        <v>200</v>
      </c>
      <c r="T61" s="32">
        <f>SUM(P61:S61)</f>
        <v>663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5.7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95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5.75" customHeight="1" x14ac:dyDescent="0.4">
      <c r="A63" s="221"/>
      <c r="B63" s="132" t="s">
        <v>421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95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5.75" customHeight="1" x14ac:dyDescent="0.4">
      <c r="A64" s="221"/>
      <c r="B64" s="132" t="s">
        <v>422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95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5.7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95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5.75" customHeight="1" x14ac:dyDescent="0.4">
      <c r="A66" s="221"/>
      <c r="B66" s="132" t="s">
        <v>423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95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5.75" customHeight="1" x14ac:dyDescent="0.4">
      <c r="A67" s="221"/>
      <c r="B67" s="132" t="s">
        <v>424</v>
      </c>
      <c r="C67" s="129" t="s">
        <v>0</v>
      </c>
      <c r="D67" s="133">
        <v>6</v>
      </c>
      <c r="E67" s="130"/>
      <c r="F67" s="130"/>
      <c r="G67" s="130"/>
      <c r="H67" s="130"/>
      <c r="I67" s="130"/>
      <c r="J67" s="95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5.7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95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5.75" customHeight="1" x14ac:dyDescent="0.4">
      <c r="A69" s="221"/>
      <c r="B69" s="132" t="s">
        <v>425</v>
      </c>
      <c r="C69" s="129" t="s">
        <v>0</v>
      </c>
      <c r="D69" s="133">
        <v>8</v>
      </c>
      <c r="E69" s="130"/>
      <c r="F69" s="130"/>
      <c r="G69" s="130"/>
      <c r="H69" s="130"/>
      <c r="I69" s="130"/>
      <c r="J69" s="95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5.75" customHeight="1" x14ac:dyDescent="0.4">
      <c r="A70" s="108"/>
      <c r="B70" s="132" t="s">
        <v>426</v>
      </c>
      <c r="C70" s="129" t="s">
        <v>0</v>
      </c>
      <c r="D70" s="133">
        <v>7</v>
      </c>
      <c r="E70" s="130"/>
      <c r="F70" s="130"/>
      <c r="G70" s="130"/>
      <c r="H70" s="130"/>
      <c r="I70" s="130"/>
      <c r="J70" s="95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5.7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95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5.75" customHeight="1" x14ac:dyDescent="0.4">
      <c r="A72" s="108"/>
      <c r="B72" s="132" t="s">
        <v>427</v>
      </c>
      <c r="C72" s="129" t="s">
        <v>0</v>
      </c>
      <c r="D72" s="133">
        <v>4</v>
      </c>
      <c r="E72" s="130"/>
      <c r="F72" s="130"/>
      <c r="G72" s="130"/>
      <c r="H72" s="130"/>
      <c r="I72" s="130"/>
      <c r="J72" s="95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5.75" customHeight="1" x14ac:dyDescent="0.4">
      <c r="A73" s="108"/>
      <c r="B73" s="132" t="s">
        <v>428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95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8.5" customHeight="1" x14ac:dyDescent="0.4">
      <c r="A74" s="108"/>
      <c r="B74" s="128" t="s">
        <v>523</v>
      </c>
      <c r="C74" s="129" t="s">
        <v>359</v>
      </c>
      <c r="D74" s="124"/>
      <c r="E74" s="130"/>
      <c r="F74" s="130"/>
      <c r="G74" s="130"/>
      <c r="H74" s="130"/>
      <c r="I74" s="130"/>
      <c r="J74" s="95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5.75" customHeight="1" x14ac:dyDescent="0.4">
      <c r="A75" s="108"/>
      <c r="B75" s="132" t="s">
        <v>430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95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5.75" customHeight="1" x14ac:dyDescent="0.4">
      <c r="A76" s="108"/>
      <c r="B76" s="132" t="s">
        <v>431</v>
      </c>
      <c r="C76" s="129" t="s">
        <v>0</v>
      </c>
      <c r="D76" s="133">
        <v>7</v>
      </c>
      <c r="E76" s="130"/>
      <c r="F76" s="130"/>
      <c r="G76" s="130"/>
      <c r="H76" s="130"/>
      <c r="I76" s="130"/>
      <c r="J76" s="95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5.7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514</v>
      </c>
      <c r="C78" s="43"/>
      <c r="D78" s="43"/>
      <c r="E78" s="43"/>
      <c r="F78" s="222" t="s">
        <v>511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524</v>
      </c>
      <c r="C79" s="92"/>
      <c r="D79" s="92"/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5"/>
      <c r="V81" s="5"/>
      <c r="W81" s="5"/>
      <c r="X81" s="5"/>
      <c r="Y81" s="5"/>
      <c r="Z81" s="5"/>
      <c r="AA81" s="5"/>
      <c r="AB81" s="5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5"/>
      <c r="V82" s="5"/>
      <c r="W82" s="5"/>
      <c r="X82" s="5"/>
      <c r="Y82" s="5"/>
      <c r="Z82" s="5"/>
      <c r="AA82" s="5"/>
      <c r="AB82" s="5"/>
    </row>
    <row r="83" spans="1:28" ht="16.149999999999999" customHeight="1" x14ac:dyDescent="0.4"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</row>
    <row r="84" spans="1:28" ht="16.149999999999999" customHeight="1" x14ac:dyDescent="0.4">
      <c r="P84" s="2"/>
      <c r="Q84" s="2"/>
      <c r="R84" s="2"/>
      <c r="S84" s="2"/>
      <c r="T84" s="2"/>
      <c r="U84" s="4"/>
      <c r="V84" s="4"/>
      <c r="W84" s="4"/>
      <c r="X84" s="4"/>
      <c r="Y84" s="4"/>
      <c r="Z84" s="4"/>
      <c r="AA84" s="4"/>
      <c r="AB84" s="4"/>
    </row>
    <row r="85" spans="1:28" s="1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1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5" customFormat="1" ht="16.149999999999999" customHeight="1" x14ac:dyDescent="0.4">
      <c r="A87" s="2"/>
      <c r="U87" s="4"/>
      <c r="V87" s="4"/>
      <c r="W87" s="4"/>
      <c r="X87" s="4"/>
      <c r="Y87" s="4"/>
      <c r="Z87" s="4"/>
      <c r="AA87" s="4"/>
      <c r="AB87" s="4"/>
    </row>
    <row r="88" spans="1:28" s="5" customFormat="1" ht="16.149999999999999" customHeight="1" x14ac:dyDescent="0.4">
      <c r="A88" s="2"/>
      <c r="U88" s="4"/>
      <c r="V88" s="4"/>
      <c r="W88" s="4"/>
      <c r="X88" s="4"/>
      <c r="Y88" s="4"/>
      <c r="Z88" s="4"/>
      <c r="AA88" s="4"/>
      <c r="AB88" s="4"/>
    </row>
    <row r="89" spans="1:28" s="1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s="4" customFormat="1" ht="16.149999999999999" customHeight="1" x14ac:dyDescent="0.4">
      <c r="A93" s="5"/>
      <c r="U93" s="2"/>
      <c r="V93" s="2"/>
      <c r="W93" s="2"/>
      <c r="X93" s="2"/>
      <c r="Y93" s="2"/>
      <c r="Z93" s="2"/>
      <c r="AA93" s="2"/>
      <c r="AB93" s="2"/>
    </row>
    <row r="94" spans="1:28" s="4" customFormat="1" ht="16.149999999999999" customHeight="1" x14ac:dyDescent="0.4">
      <c r="A94" s="1"/>
      <c r="U94" s="2"/>
      <c r="V94" s="2"/>
      <c r="W94" s="2"/>
      <c r="X94" s="2"/>
      <c r="Y94" s="2"/>
      <c r="Z94" s="2"/>
      <c r="AA94" s="2"/>
      <c r="AB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</row>
    <row r="134" spans="1:28" ht="16.149999999999999" customHeight="1" x14ac:dyDescent="0.4"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</row>
    <row r="135" spans="1:28" ht="16.149999999999999" customHeight="1" x14ac:dyDescent="0.4">
      <c r="P135" s="2"/>
      <c r="Q135" s="2"/>
      <c r="R135" s="2"/>
      <c r="S135" s="2"/>
      <c r="T135" s="2"/>
      <c r="U135" s="5"/>
      <c r="V135" s="5"/>
      <c r="W135" s="5"/>
      <c r="X135" s="5"/>
      <c r="Y135" s="5"/>
      <c r="Z135" s="5"/>
      <c r="AA135" s="5"/>
      <c r="AB135" s="5"/>
    </row>
    <row r="136" spans="1:28" ht="16.149999999999999" customHeight="1" x14ac:dyDescent="0.4">
      <c r="P136" s="2"/>
      <c r="Q136" s="2"/>
      <c r="R136" s="2"/>
      <c r="S136" s="2"/>
      <c r="T136" s="2"/>
      <c r="U136" s="5"/>
      <c r="V136" s="5"/>
      <c r="W136" s="5"/>
      <c r="X136" s="5"/>
      <c r="Y136" s="5"/>
      <c r="Z136" s="5"/>
      <c r="AA136" s="5"/>
      <c r="AB136" s="5"/>
    </row>
    <row r="137" spans="1:28" ht="16.149999999999999" customHeight="1" x14ac:dyDescent="0.4"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</row>
    <row r="138" spans="1:28" ht="16.149999999999999" customHeight="1" x14ac:dyDescent="0.4">
      <c r="P138" s="2"/>
      <c r="Q138" s="2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</row>
    <row r="139" spans="1:28" s="1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1" customFormat="1" ht="16.149999999999999" customHeight="1" x14ac:dyDescent="0.4">
      <c r="A140" s="2"/>
      <c r="U140" s="4"/>
      <c r="V140" s="4"/>
      <c r="W140" s="4"/>
      <c r="X140" s="4"/>
      <c r="Y140" s="4"/>
      <c r="Z140" s="4"/>
      <c r="AA140" s="4"/>
      <c r="AB140" s="4"/>
    </row>
    <row r="141" spans="1:28" s="5" customFormat="1" ht="16.149999999999999" customHeight="1" x14ac:dyDescent="0.4">
      <c r="A141" s="2"/>
      <c r="U141" s="4"/>
      <c r="V141" s="4"/>
      <c r="W141" s="4"/>
      <c r="X141" s="4"/>
      <c r="Y141" s="4"/>
      <c r="Z141" s="4"/>
      <c r="AA141" s="4"/>
      <c r="AB141" s="4"/>
    </row>
    <row r="142" spans="1:28" s="5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1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s="4" customFormat="1" ht="16.149999999999999" customHeight="1" x14ac:dyDescent="0.4">
      <c r="A146" s="5"/>
      <c r="U146" s="2"/>
      <c r="V146" s="2"/>
      <c r="W146" s="2"/>
      <c r="X146" s="2"/>
      <c r="Y146" s="2"/>
      <c r="Z146" s="2"/>
      <c r="AA146" s="2"/>
      <c r="AB146" s="2"/>
    </row>
    <row r="147" spans="1:28" s="4" customFormat="1" ht="16.149999999999999" customHeight="1" x14ac:dyDescent="0.4">
      <c r="A147" s="5"/>
      <c r="U147" s="2"/>
      <c r="V147" s="2"/>
      <c r="W147" s="2"/>
      <c r="X147" s="2"/>
      <c r="Y147" s="2"/>
      <c r="Z147" s="2"/>
      <c r="AA147" s="2"/>
      <c r="AB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</row>
    <row r="194" spans="1:28" ht="16.149999999999999" customHeight="1" x14ac:dyDescent="0.4">
      <c r="P194" s="2"/>
      <c r="Q194" s="2"/>
      <c r="R194" s="2"/>
      <c r="S194" s="2"/>
      <c r="T194" s="2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  <c r="U198" s="10"/>
      <c r="V198" s="10"/>
      <c r="W198" s="10"/>
      <c r="X198" s="10"/>
      <c r="Y198" s="10"/>
      <c r="Z198" s="10"/>
      <c r="AA198" s="10"/>
      <c r="AB198" s="10"/>
    </row>
    <row r="199" spans="1:28" ht="16.149999999999999" customHeight="1" x14ac:dyDescent="0.4">
      <c r="P199" s="2"/>
      <c r="Q199" s="2"/>
      <c r="R199" s="2"/>
      <c r="S199" s="2"/>
      <c r="T199" s="2"/>
      <c r="U199" s="10"/>
      <c r="V199" s="10"/>
      <c r="W199" s="10"/>
      <c r="X199" s="10"/>
      <c r="Y199" s="10"/>
      <c r="Z199" s="10"/>
      <c r="AA199" s="10"/>
      <c r="AB199" s="10"/>
    </row>
    <row r="200" spans="1:28" ht="16.149999999999999" customHeight="1" x14ac:dyDescent="0.4">
      <c r="P200" s="2"/>
      <c r="Q200" s="2"/>
      <c r="R200" s="2"/>
      <c r="S200" s="2"/>
      <c r="T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s="10" customFormat="1" ht="16.149999999999999" customHeight="1" x14ac:dyDescent="0.4">
      <c r="A204" s="2"/>
      <c r="U204" s="2"/>
      <c r="V204" s="2"/>
      <c r="W204" s="2"/>
      <c r="X204" s="2"/>
      <c r="Y204" s="2"/>
      <c r="Z204" s="2"/>
      <c r="AA204" s="2"/>
      <c r="AB204" s="2"/>
    </row>
    <row r="205" spans="1:28" s="10" customFormat="1" ht="16.149999999999999" customHeight="1" x14ac:dyDescent="0.4">
      <c r="A205" s="2"/>
      <c r="U205" s="2"/>
      <c r="V205" s="2"/>
      <c r="W205" s="2"/>
      <c r="X205" s="2"/>
      <c r="Y205" s="2"/>
      <c r="Z205" s="2"/>
      <c r="AA205" s="2"/>
      <c r="AB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</sheetData>
  <mergeCells count="28">
    <mergeCell ref="A10:A69"/>
    <mergeCell ref="A6:A9"/>
    <mergeCell ref="U7:AB7"/>
    <mergeCell ref="U8:X8"/>
    <mergeCell ref="Y8:AB8"/>
    <mergeCell ref="J6:J8"/>
    <mergeCell ref="P6:R6"/>
    <mergeCell ref="S6:S7"/>
    <mergeCell ref="E79:N79"/>
    <mergeCell ref="O79:T79"/>
    <mergeCell ref="F33:N33"/>
    <mergeCell ref="O33:T33"/>
    <mergeCell ref="E34:F34"/>
    <mergeCell ref="O34:T34"/>
    <mergeCell ref="F78:N78"/>
    <mergeCell ref="O78:T78"/>
    <mergeCell ref="O1:T1"/>
    <mergeCell ref="O3:T3"/>
    <mergeCell ref="B6:B8"/>
    <mergeCell ref="E6:E8"/>
    <mergeCell ref="F6:F8"/>
    <mergeCell ref="G6:G8"/>
    <mergeCell ref="H6:H8"/>
    <mergeCell ref="I6:I8"/>
    <mergeCell ref="K6:K8"/>
    <mergeCell ref="D6:D8"/>
    <mergeCell ref="C6:C8"/>
    <mergeCell ref="O6:O8"/>
  </mergeCells>
  <conditionalFormatting sqref="B1:C6">
    <cfRule type="expression" dxfId="61" priority="7">
      <formula>LEN($B:$B)&gt;60</formula>
    </cfRule>
  </conditionalFormatting>
  <conditionalFormatting sqref="C38:C58">
    <cfRule type="expression" dxfId="60" priority="1">
      <formula>LEN($B:$B)&gt;60</formula>
    </cfRule>
  </conditionalFormatting>
  <conditionalFormatting sqref="E37:H37">
    <cfRule type="containsText" dxfId="59" priority="113" operator="containsText" text="oui">
      <formula>NOT(ISERROR(SEARCH("oui",E37)))</formula>
    </cfRule>
  </conditionalFormatting>
  <conditionalFormatting sqref="E49:H56 E58:H60">
    <cfRule type="containsText" dxfId="58" priority="26" operator="containsText" text="oui">
      <formula>NOT(ISERROR(SEARCH("oui",E49)))</formula>
    </cfRule>
  </conditionalFormatting>
  <conditionalFormatting sqref="E11:I24">
    <cfRule type="expression" dxfId="57" priority="31">
      <formula>LEN($B:$B)&gt;60</formula>
    </cfRule>
  </conditionalFormatting>
  <conditionalFormatting sqref="E25:I26">
    <cfRule type="expression" dxfId="56" priority="58">
      <formula>LEN($B:$B)&gt;60</formula>
    </cfRule>
  </conditionalFormatting>
  <conditionalFormatting sqref="E27:I27">
    <cfRule type="containsText" dxfId="55" priority="32" operator="containsText" text="oui">
      <formula>NOT(ISERROR(SEARCH("oui",E27)))</formula>
    </cfRule>
  </conditionalFormatting>
  <conditionalFormatting sqref="E27:I29">
    <cfRule type="expression" dxfId="54" priority="34">
      <formula>LEN($B:$B)&gt;60</formula>
    </cfRule>
  </conditionalFormatting>
  <conditionalFormatting sqref="E38:I38">
    <cfRule type="containsText" dxfId="53" priority="52" operator="containsText" text="oui">
      <formula>NOT(ISERROR(SEARCH("oui",E38)))</formula>
    </cfRule>
    <cfRule type="expression" dxfId="52" priority="53">
      <formula>LEN($B:$B)&gt;60</formula>
    </cfRule>
  </conditionalFormatting>
  <conditionalFormatting sqref="E39:I56">
    <cfRule type="expression" dxfId="51" priority="28">
      <formula>LEN($B:$B)&gt;60</formula>
    </cfRule>
  </conditionalFormatting>
  <conditionalFormatting sqref="E48:I48">
    <cfRule type="containsText" dxfId="50" priority="21" operator="containsText" text="oui">
      <formula>NOT(ISERROR(SEARCH("oui",E48)))</formula>
    </cfRule>
  </conditionalFormatting>
  <conditionalFormatting sqref="E53:I53">
    <cfRule type="containsText" dxfId="49" priority="19" operator="containsText" text="oui">
      <formula>NOT(ISERROR(SEARCH("oui",E53)))</formula>
    </cfRule>
  </conditionalFormatting>
  <conditionalFormatting sqref="E57:I57 B38:B57">
    <cfRule type="expression" dxfId="48" priority="3">
      <formula>LEN($B:$B)&gt;60</formula>
    </cfRule>
  </conditionalFormatting>
  <conditionalFormatting sqref="E57:I57">
    <cfRule type="containsText" dxfId="47" priority="2" operator="containsText" text="oui">
      <formula>NOT(ISERROR(SEARCH("oui",E57)))</formula>
    </cfRule>
  </conditionalFormatting>
  <conditionalFormatting sqref="E10:J10">
    <cfRule type="containsText" dxfId="46" priority="97" operator="containsText" text="oui">
      <formula>NOT(ISERROR(SEARCH("oui",E10)))</formula>
    </cfRule>
  </conditionalFormatting>
  <conditionalFormatting sqref="E58:N58 E59:O77 E1:N6 B7:B8 E9:N10 B9:C26 L31:O32 E36:N37 E80:N1048576">
    <cfRule type="expression" dxfId="45" priority="59">
      <formula>LEN($B:$B)&gt;60</formula>
    </cfRule>
  </conditionalFormatting>
  <conditionalFormatting sqref="F45">
    <cfRule type="containsText" dxfId="44" priority="24" operator="containsText" text="oui">
      <formula>NOT(ISERROR(SEARCH("oui",F45)))</formula>
    </cfRule>
  </conditionalFormatting>
  <conditionalFormatting sqref="F26:G26">
    <cfRule type="containsText" dxfId="43" priority="54" operator="containsText" text="oui">
      <formula>NOT(ISERROR(SEARCH("oui",F26)))</formula>
    </cfRule>
  </conditionalFormatting>
  <conditionalFormatting sqref="F15:I15">
    <cfRule type="containsText" dxfId="42" priority="29" operator="containsText" text="oui">
      <formula>NOT(ISERROR(SEARCH("oui",F15)))</formula>
    </cfRule>
  </conditionalFormatting>
  <conditionalFormatting sqref="G54:H54">
    <cfRule type="containsText" dxfId="41" priority="17" operator="containsText" text="oui">
      <formula>NOT(ISERROR(SEARCH("oui",G54)))</formula>
    </cfRule>
  </conditionalFormatting>
  <conditionalFormatting sqref="G58:J58">
    <cfRule type="containsText" dxfId="40" priority="65" operator="containsText" text="oui">
      <formula>NOT(ISERROR(SEARCH("oui",G58)))</formula>
    </cfRule>
  </conditionalFormatting>
  <conditionalFormatting sqref="I11:I23 E11:H30">
    <cfRule type="containsText" dxfId="39" priority="30" operator="containsText" text="oui">
      <formula>NOT(ISERROR(SEARCH("oui",E11)))</formula>
    </cfRule>
  </conditionalFormatting>
  <conditionalFormatting sqref="I26">
    <cfRule type="containsText" dxfId="38" priority="57" operator="containsText" text="oui">
      <formula>NOT(ISERROR(SEARCH("oui",I26)))</formula>
    </cfRule>
  </conditionalFormatting>
  <conditionalFormatting sqref="I28">
    <cfRule type="containsText" dxfId="37" priority="33" operator="containsText" text="oui">
      <formula>NOT(ISERROR(SEARCH("oui",I28)))</formula>
    </cfRule>
  </conditionalFormatting>
  <conditionalFormatting sqref="I39 E39:H47 I52 I54:I55">
    <cfRule type="containsText" dxfId="36" priority="27" operator="containsText" text="oui">
      <formula>NOT(ISERROR(SEARCH("oui",E39)))</formula>
    </cfRule>
  </conditionalFormatting>
  <conditionalFormatting sqref="I48:I49">
    <cfRule type="containsText" dxfId="35" priority="20" operator="containsText" text="oui">
      <formula>NOT(ISERROR(SEARCH("oui",I48)))</formula>
    </cfRule>
  </conditionalFormatting>
  <conditionalFormatting sqref="J11:J29 E30:K32 P25:P26 C27:C28 B27:B29 L30:N30 B30:C37 E33:F33 E34 E35:F35 B59:C1048576 F78 E78:E79">
    <cfRule type="expression" dxfId="34" priority="114">
      <formula>LEN($B:$B)&gt;60</formula>
    </cfRule>
  </conditionalFormatting>
  <conditionalFormatting sqref="J11:J29">
    <cfRule type="containsText" dxfId="33" priority="73" operator="containsText" text="oui">
      <formula>NOT(ISERROR(SEARCH("oui",J11)))</formula>
    </cfRule>
  </conditionalFormatting>
  <conditionalFormatting sqref="J38:J57">
    <cfRule type="containsText" dxfId="32" priority="4" operator="containsText" text="oui">
      <formula>NOT(ISERROR(SEARCH("oui",J38)))</formula>
    </cfRule>
  </conditionalFormatting>
  <conditionalFormatting sqref="J38:N57">
    <cfRule type="expression" dxfId="31" priority="5">
      <formula>LEN($B:$B)&gt;60</formula>
    </cfRule>
  </conditionalFormatting>
  <conditionalFormatting sqref="K11:N29">
    <cfRule type="expression" dxfId="30" priority="4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P25:P26 E79:E1048576 E33:E36 F33 G36:N36 E9:N9 K10:K24 E78:F78 L41:N44 L17:N23 L11:N15 B1:B57 C1:C6 E1:N6 B59:B1048576 K37:K49 K51 L39:N39 O59:O77 O31:O32 F80:N1048576 C9:C28 C30:C1048576" xr:uid="{00000000-0002-0000-0F00-000000000000}">
      <formula1>61</formula1>
    </dataValidation>
    <dataValidation type="list" allowBlank="1" showInputMessage="1" showErrorMessage="1" sqref="Z10:Z79 V10:V79" xr:uid="{00000000-0002-0000-0F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F00-000002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  <x14:dataValidation type="list" errorStyle="warning" allowBlank="1" showInputMessage="1" showErrorMessage="1" error="uniquement oui ou non_x000a_" prompt="Utilisez liste déroulante" xr:uid="{00000000-0002-0000-0F00-000003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0F00-000004000000}">
          <x14:formula1>
            <xm:f>choix!$A$1:$A$2</xm:f>
          </x14:formula1>
          <xm:sqref>L24:N30 K25:K30 L37:N38 L16:N16 K50 L40:N40 L45:N58 K52:K58 L10:N10</xm:sqref>
        </x14:dataValidation>
        <x14:dataValidation type="list" errorStyle="warning" allowBlank="1" showInputMessage="1" showErrorMessage="1" error="uniquement oui ou non_x000a_" prompt="Utilisez liste déroulante" xr:uid="{00000000-0002-0000-0F00-000005000000}">
          <x14:formula1>
            <xm:f>'P:\MAQUETTES PEDAGOGIQUES_BUT-DUT &amp; LP\BUT\Fichiers chefs\BUT 3EME ANNEE\GEA\[2023-2024_M3C GEA_BUT 1-2 &amp; 3.xlsx]choix'!#REF!</xm:f>
          </x14:formula1>
          <xm:sqref>E62:J77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2052"/>
  <sheetViews>
    <sheetView zoomScale="80" zoomScaleNormal="80" zoomScaleSheetLayoutView="80" zoomScalePageLayoutView="70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27734375" defaultRowHeight="16.149999999999999" customHeight="1" x14ac:dyDescent="0.4"/>
  <cols>
    <col min="1" max="1" width="11.27734375" style="2"/>
    <col min="2" max="2" width="83" style="2" customWidth="1"/>
    <col min="3" max="3" width="8.71875" style="2" customWidth="1"/>
    <col min="4" max="4" width="6.27734375" style="2" customWidth="1"/>
    <col min="5" max="5" width="15.5546875" style="2" customWidth="1"/>
    <col min="6" max="6" width="16" style="2" customWidth="1"/>
    <col min="7" max="7" width="15.5546875" style="2" customWidth="1"/>
    <col min="8" max="8" width="15.83203125" style="2" customWidth="1"/>
    <col min="9" max="9" width="16.27734375" style="2" customWidth="1"/>
    <col min="10" max="10" width="13.44140625" style="2" customWidth="1"/>
    <col min="11" max="11" width="13.71875" style="2" customWidth="1"/>
    <col min="12" max="14" width="8.1640625" style="2" customWidth="1"/>
    <col min="15" max="15" width="10" style="2" customWidth="1"/>
    <col min="16" max="19" width="9.71875" style="8" customWidth="1"/>
    <col min="20" max="20" width="10" style="8" customWidth="1"/>
    <col min="21" max="21" width="14.83203125" style="2" bestFit="1" customWidth="1"/>
    <col min="22" max="22" width="11.27734375" style="2"/>
    <col min="23" max="23" width="23.27734375" style="2" customWidth="1"/>
    <col min="24" max="24" width="17.44140625" style="2" customWidth="1"/>
    <col min="25" max="26" width="11.27734375" style="2"/>
    <col min="27" max="27" width="17" style="2" customWidth="1"/>
    <col min="28" max="16384" width="11.27734375" style="2"/>
  </cols>
  <sheetData>
    <row r="1" spans="1:28" ht="34.9" customHeight="1" x14ac:dyDescent="0.4">
      <c r="B1" s="15" t="s">
        <v>627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3" t="s">
        <v>468</v>
      </c>
      <c r="P1" s="234"/>
      <c r="Q1" s="234"/>
      <c r="R1" s="234"/>
      <c r="S1" s="234"/>
      <c r="T1" s="234"/>
    </row>
    <row r="2" spans="1:28" ht="15.75" customHeight="1" x14ac:dyDescent="0.4">
      <c r="B2" s="15" t="s">
        <v>643</v>
      </c>
      <c r="C2" s="20"/>
      <c r="D2" s="45"/>
      <c r="E2" s="20"/>
      <c r="F2" s="20"/>
      <c r="G2" s="20"/>
      <c r="H2" s="20"/>
      <c r="I2" s="20"/>
      <c r="J2" s="20"/>
      <c r="K2" s="20"/>
      <c r="L2" s="20"/>
      <c r="M2" s="20"/>
      <c r="N2" s="20"/>
      <c r="O2" s="45"/>
      <c r="P2" s="45"/>
      <c r="Q2" s="45"/>
      <c r="R2" s="45"/>
      <c r="S2" s="45"/>
      <c r="T2" s="45"/>
    </row>
    <row r="3" spans="1:28" s="3" customFormat="1" ht="1.5" customHeight="1" x14ac:dyDescent="0.4">
      <c r="B3" s="1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9"/>
      <c r="P3" s="199"/>
      <c r="Q3" s="199"/>
      <c r="R3" s="199"/>
      <c r="S3" s="199"/>
      <c r="T3" s="199"/>
    </row>
    <row r="4" spans="1:28" s="3" customFormat="1" ht="15.75" hidden="1" customHeight="1" x14ac:dyDescent="0.4">
      <c r="B4" s="16" t="s">
        <v>644</v>
      </c>
      <c r="C4" s="46"/>
      <c r="D4" s="1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/>
      <c r="Q4" s="17"/>
      <c r="R4" s="17"/>
      <c r="S4" s="17"/>
      <c r="T4" s="17"/>
    </row>
    <row r="5" spans="1:28" s="3" customFormat="1" ht="21.75" customHeight="1" x14ac:dyDescent="0.4">
      <c r="B5" s="178" t="s">
        <v>645</v>
      </c>
      <c r="C5" s="46"/>
      <c r="D5" s="2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0"/>
      <c r="Q5" s="20"/>
      <c r="R5" s="20"/>
      <c r="S5" s="20"/>
      <c r="T5" s="20"/>
    </row>
    <row r="6" spans="1:28" s="1" customFormat="1" ht="18" customHeight="1" x14ac:dyDescent="0.4">
      <c r="A6" s="201" t="s">
        <v>280</v>
      </c>
      <c r="B6" s="235" t="s">
        <v>281</v>
      </c>
      <c r="C6" s="238" t="s">
        <v>515</v>
      </c>
      <c r="D6" s="235" t="s">
        <v>283</v>
      </c>
      <c r="E6" s="207" t="s">
        <v>516</v>
      </c>
      <c r="F6" s="282" t="s">
        <v>517</v>
      </c>
      <c r="G6" s="207" t="s">
        <v>518</v>
      </c>
      <c r="H6" s="207" t="s">
        <v>519</v>
      </c>
      <c r="I6" s="207" t="s">
        <v>520</v>
      </c>
      <c r="J6" s="271" t="s">
        <v>289</v>
      </c>
      <c r="K6" s="250" t="s">
        <v>376</v>
      </c>
      <c r="L6" s="74"/>
      <c r="M6" s="74"/>
      <c r="N6" s="74"/>
      <c r="O6" s="248" t="s">
        <v>290</v>
      </c>
      <c r="P6" s="229" t="s">
        <v>291</v>
      </c>
      <c r="Q6" s="230"/>
      <c r="R6" s="230"/>
      <c r="S6" s="231" t="s">
        <v>295</v>
      </c>
      <c r="T6" s="59"/>
    </row>
    <row r="7" spans="1:28" s="5" customFormat="1" ht="33.75" customHeight="1" x14ac:dyDescent="0.4">
      <c r="A7" s="201"/>
      <c r="B7" s="235"/>
      <c r="C7" s="269"/>
      <c r="D7" s="235"/>
      <c r="E7" s="208"/>
      <c r="F7" s="283"/>
      <c r="G7" s="208"/>
      <c r="H7" s="208"/>
      <c r="I7" s="208"/>
      <c r="J7" s="210"/>
      <c r="K7" s="251"/>
      <c r="L7" s="75"/>
      <c r="M7" s="75"/>
      <c r="N7" s="75"/>
      <c r="O7" s="248"/>
      <c r="P7" s="158" t="s">
        <v>292</v>
      </c>
      <c r="Q7" s="159" t="s">
        <v>293</v>
      </c>
      <c r="R7" s="176" t="s">
        <v>294</v>
      </c>
      <c r="S7" s="232"/>
      <c r="T7" s="33" t="s">
        <v>296</v>
      </c>
      <c r="U7" s="215" t="s">
        <v>297</v>
      </c>
      <c r="V7" s="288"/>
      <c r="W7" s="288"/>
      <c r="X7" s="288"/>
      <c r="Y7" s="288"/>
      <c r="Z7" s="288"/>
      <c r="AA7" s="288"/>
      <c r="AB7" s="289"/>
    </row>
    <row r="8" spans="1:28" s="5" customFormat="1" ht="38.25" customHeight="1" x14ac:dyDescent="0.4">
      <c r="A8" s="201"/>
      <c r="B8" s="235"/>
      <c r="C8" s="286"/>
      <c r="D8" s="235"/>
      <c r="E8" s="281"/>
      <c r="F8" s="284"/>
      <c r="G8" s="281"/>
      <c r="H8" s="281"/>
      <c r="I8" s="281"/>
      <c r="J8" s="290"/>
      <c r="K8" s="285"/>
      <c r="L8" s="172" t="s">
        <v>440</v>
      </c>
      <c r="M8" s="172" t="s">
        <v>377</v>
      </c>
      <c r="N8" s="172" t="s">
        <v>378</v>
      </c>
      <c r="O8" s="248"/>
      <c r="P8" s="34" t="s">
        <v>298</v>
      </c>
      <c r="Q8" s="34" t="s">
        <v>298</v>
      </c>
      <c r="R8" s="34" t="s">
        <v>298</v>
      </c>
      <c r="S8" s="34" t="s">
        <v>299</v>
      </c>
      <c r="T8" s="35" t="s">
        <v>300</v>
      </c>
      <c r="U8" s="246" t="s">
        <v>301</v>
      </c>
      <c r="V8" s="246"/>
      <c r="W8" s="246"/>
      <c r="X8" s="246"/>
      <c r="Y8" s="247" t="s">
        <v>302</v>
      </c>
      <c r="Z8" s="247"/>
      <c r="AA8" s="247"/>
      <c r="AB8" s="247"/>
    </row>
    <row r="9" spans="1:28" s="1" customFormat="1" ht="12.3" x14ac:dyDescent="0.4">
      <c r="A9" s="287"/>
      <c r="B9" s="27" t="s">
        <v>473</v>
      </c>
      <c r="C9" s="27"/>
      <c r="D9" s="29">
        <v>30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71" t="s">
        <v>304</v>
      </c>
      <c r="V9" s="71" t="s">
        <v>305</v>
      </c>
      <c r="W9" s="71" t="s">
        <v>306</v>
      </c>
      <c r="X9" s="71" t="s">
        <v>307</v>
      </c>
      <c r="Y9" s="72" t="s">
        <v>308</v>
      </c>
      <c r="Z9" s="72" t="s">
        <v>305</v>
      </c>
      <c r="AA9" s="72" t="s">
        <v>306</v>
      </c>
      <c r="AB9" s="72" t="s">
        <v>307</v>
      </c>
    </row>
    <row r="10" spans="1:28" s="4" customFormat="1" ht="16.149999999999999" customHeight="1" x14ac:dyDescent="0.4">
      <c r="A10" s="221"/>
      <c r="B10" s="93" t="s">
        <v>447</v>
      </c>
      <c r="C10" s="48"/>
      <c r="D10" s="31"/>
      <c r="E10" s="62"/>
      <c r="F10" s="62"/>
      <c r="G10" s="62"/>
      <c r="H10" s="62"/>
      <c r="I10" s="62"/>
      <c r="J10" s="62"/>
      <c r="K10" s="26"/>
      <c r="L10" s="76"/>
      <c r="M10" s="76"/>
      <c r="N10" s="76"/>
      <c r="O10" s="30"/>
      <c r="P10" s="39"/>
      <c r="Q10" s="39"/>
      <c r="R10" s="39"/>
      <c r="S10" s="39"/>
      <c r="T10" s="9"/>
      <c r="U10" s="66">
        <v>100</v>
      </c>
      <c r="V10" s="66" t="s">
        <v>312</v>
      </c>
      <c r="W10" s="66" t="s">
        <v>313</v>
      </c>
      <c r="X10" s="66" t="s">
        <v>314</v>
      </c>
      <c r="Y10" s="67">
        <v>100</v>
      </c>
      <c r="Z10" s="67" t="s">
        <v>312</v>
      </c>
      <c r="AA10" s="67" t="s">
        <v>315</v>
      </c>
      <c r="AB10" s="66" t="s">
        <v>314</v>
      </c>
    </row>
    <row r="11" spans="1:28" s="4" customFormat="1" ht="16.149999999999999" customHeight="1" x14ac:dyDescent="0.4">
      <c r="A11" s="221"/>
      <c r="B11" s="48" t="s">
        <v>474</v>
      </c>
      <c r="C11" s="83" t="s">
        <v>311</v>
      </c>
      <c r="D11" s="124"/>
      <c r="E11" s="99"/>
      <c r="F11" s="173">
        <v>2</v>
      </c>
      <c r="G11" s="99"/>
      <c r="H11" s="99"/>
      <c r="I11" s="99"/>
      <c r="J11" s="99">
        <f>SUM(E11:I11)</f>
        <v>2</v>
      </c>
      <c r="K11" s="26" t="s">
        <v>381</v>
      </c>
      <c r="L11" s="26" t="s">
        <v>381</v>
      </c>
      <c r="M11" s="26" t="s">
        <v>381</v>
      </c>
      <c r="N11" s="26" t="s">
        <v>381</v>
      </c>
      <c r="O11" s="30"/>
      <c r="P11" s="39">
        <v>4.5</v>
      </c>
      <c r="Q11" s="39">
        <v>16.5</v>
      </c>
      <c r="R11" s="39"/>
      <c r="S11" s="39"/>
      <c r="T11" s="9"/>
      <c r="U11" s="66">
        <v>100</v>
      </c>
      <c r="V11" s="66" t="s">
        <v>312</v>
      </c>
      <c r="W11" s="66" t="s">
        <v>313</v>
      </c>
      <c r="X11" s="66" t="s">
        <v>314</v>
      </c>
      <c r="Y11" s="67">
        <v>100</v>
      </c>
      <c r="Z11" s="67" t="s">
        <v>312</v>
      </c>
      <c r="AA11" s="67" t="s">
        <v>315</v>
      </c>
      <c r="AB11" s="66" t="s">
        <v>314</v>
      </c>
    </row>
    <row r="12" spans="1:28" s="4" customFormat="1" ht="16.149999999999999" customHeight="1" x14ac:dyDescent="0.4">
      <c r="A12" s="221"/>
      <c r="B12" s="48" t="s">
        <v>475</v>
      </c>
      <c r="C12" s="83" t="s">
        <v>311</v>
      </c>
      <c r="D12" s="124"/>
      <c r="E12" s="99"/>
      <c r="F12" s="173">
        <v>2</v>
      </c>
      <c r="G12" s="173">
        <v>1</v>
      </c>
      <c r="H12" s="99"/>
      <c r="I12" s="99"/>
      <c r="J12" s="99">
        <f t="shared" ref="J12:J25" si="0">SUM(E12:I12)</f>
        <v>3</v>
      </c>
      <c r="K12" s="26" t="s">
        <v>381</v>
      </c>
      <c r="L12" s="26" t="s">
        <v>381</v>
      </c>
      <c r="M12" s="26" t="s">
        <v>381</v>
      </c>
      <c r="N12" s="26" t="s">
        <v>381</v>
      </c>
      <c r="O12" s="30"/>
      <c r="P12" s="39">
        <v>9</v>
      </c>
      <c r="Q12" s="39">
        <v>16.5</v>
      </c>
      <c r="R12" s="39"/>
      <c r="S12" s="39"/>
      <c r="T12" s="9"/>
      <c r="U12" s="66">
        <v>100</v>
      </c>
      <c r="V12" s="66" t="s">
        <v>312</v>
      </c>
      <c r="W12" s="66" t="s">
        <v>313</v>
      </c>
      <c r="X12" s="66" t="s">
        <v>314</v>
      </c>
      <c r="Y12" s="67">
        <v>100</v>
      </c>
      <c r="Z12" s="67" t="s">
        <v>312</v>
      </c>
      <c r="AA12" s="67" t="s">
        <v>315</v>
      </c>
      <c r="AB12" s="66" t="s">
        <v>314</v>
      </c>
    </row>
    <row r="13" spans="1:28" s="4" customFormat="1" ht="16.149999999999999" customHeight="1" x14ac:dyDescent="0.4">
      <c r="A13" s="221"/>
      <c r="B13" s="48" t="s">
        <v>476</v>
      </c>
      <c r="C13" s="62"/>
      <c r="D13" s="124"/>
      <c r="E13" s="173">
        <v>1</v>
      </c>
      <c r="F13" s="99"/>
      <c r="G13" s="99"/>
      <c r="H13" s="99"/>
      <c r="I13" s="99"/>
      <c r="J13" s="99">
        <f t="shared" si="0"/>
        <v>1</v>
      </c>
      <c r="K13" s="26" t="s">
        <v>381</v>
      </c>
      <c r="L13" s="26" t="s">
        <v>381</v>
      </c>
      <c r="M13" s="26" t="s">
        <v>381</v>
      </c>
      <c r="N13" s="26" t="s">
        <v>381</v>
      </c>
      <c r="O13" s="30"/>
      <c r="P13" s="39">
        <v>3</v>
      </c>
      <c r="Q13" s="39">
        <v>8.5</v>
      </c>
      <c r="R13" s="39"/>
      <c r="S13" s="39"/>
      <c r="T13" s="9"/>
      <c r="U13" s="66">
        <v>100</v>
      </c>
      <c r="V13" s="66" t="s">
        <v>312</v>
      </c>
      <c r="W13" s="66" t="s">
        <v>313</v>
      </c>
      <c r="X13" s="66" t="s">
        <v>314</v>
      </c>
      <c r="Y13" s="67">
        <v>100</v>
      </c>
      <c r="Z13" s="67" t="s">
        <v>312</v>
      </c>
      <c r="AA13" s="67" t="s">
        <v>315</v>
      </c>
      <c r="AB13" s="66" t="s">
        <v>314</v>
      </c>
    </row>
    <row r="14" spans="1:28" s="4" customFormat="1" ht="16.149999999999999" customHeight="1" x14ac:dyDescent="0.4">
      <c r="A14" s="221"/>
      <c r="B14" s="48" t="s">
        <v>477</v>
      </c>
      <c r="C14" s="48"/>
      <c r="D14" s="124"/>
      <c r="E14" s="98"/>
      <c r="F14" s="173">
        <v>2</v>
      </c>
      <c r="G14" s="99"/>
      <c r="H14" s="99"/>
      <c r="I14" s="99"/>
      <c r="J14" s="99">
        <f t="shared" si="0"/>
        <v>2</v>
      </c>
      <c r="K14" s="26" t="s">
        <v>381</v>
      </c>
      <c r="L14" s="26" t="s">
        <v>381</v>
      </c>
      <c r="M14" s="26" t="s">
        <v>381</v>
      </c>
      <c r="N14" s="26" t="s">
        <v>381</v>
      </c>
      <c r="O14" s="30"/>
      <c r="P14" s="39"/>
      <c r="Q14" s="39">
        <v>18</v>
      </c>
      <c r="R14" s="39"/>
      <c r="S14" s="39"/>
      <c r="T14" s="9"/>
      <c r="U14" s="66">
        <v>100</v>
      </c>
      <c r="V14" s="66" t="s">
        <v>312</v>
      </c>
      <c r="W14" s="66" t="s">
        <v>313</v>
      </c>
      <c r="X14" s="66" t="s">
        <v>314</v>
      </c>
      <c r="Y14" s="67">
        <v>100</v>
      </c>
      <c r="Z14" s="67" t="s">
        <v>312</v>
      </c>
      <c r="AA14" s="67" t="s">
        <v>315</v>
      </c>
      <c r="AB14" s="66" t="s">
        <v>314</v>
      </c>
    </row>
    <row r="15" spans="1:28" s="4" customFormat="1" ht="16.149999999999999" customHeight="1" x14ac:dyDescent="0.4">
      <c r="A15" s="221"/>
      <c r="B15" s="48" t="s">
        <v>478</v>
      </c>
      <c r="C15" s="48"/>
      <c r="D15" s="124"/>
      <c r="E15" s="99"/>
      <c r="F15" s="173">
        <v>1</v>
      </c>
      <c r="G15" s="173">
        <v>2</v>
      </c>
      <c r="H15" s="99"/>
      <c r="I15" s="99"/>
      <c r="J15" s="99">
        <f t="shared" si="0"/>
        <v>3</v>
      </c>
      <c r="K15" s="26" t="s">
        <v>381</v>
      </c>
      <c r="L15" s="26" t="s">
        <v>381</v>
      </c>
      <c r="M15" s="26" t="s">
        <v>381</v>
      </c>
      <c r="N15" s="26" t="s">
        <v>381</v>
      </c>
      <c r="O15" s="30"/>
      <c r="P15" s="39">
        <v>4.5</v>
      </c>
      <c r="Q15" s="39">
        <v>9</v>
      </c>
      <c r="R15" s="39">
        <v>15</v>
      </c>
      <c r="S15" s="39"/>
      <c r="T15" s="9"/>
      <c r="U15" s="66">
        <v>100</v>
      </c>
      <c r="V15" s="66" t="s">
        <v>312</v>
      </c>
      <c r="W15" s="66" t="s">
        <v>313</v>
      </c>
      <c r="X15" s="66" t="s">
        <v>314</v>
      </c>
      <c r="Y15" s="67">
        <v>100</v>
      </c>
      <c r="Z15" s="67" t="s">
        <v>312</v>
      </c>
      <c r="AA15" s="67" t="s">
        <v>315</v>
      </c>
      <c r="AB15" s="66" t="s">
        <v>314</v>
      </c>
    </row>
    <row r="16" spans="1:28" s="4" customFormat="1" ht="16.149999999999999" customHeight="1" x14ac:dyDescent="0.4">
      <c r="A16" s="221"/>
      <c r="B16" s="77" t="s">
        <v>479</v>
      </c>
      <c r="C16" s="63"/>
      <c r="D16" s="124"/>
      <c r="E16" s="154"/>
      <c r="F16" s="151"/>
      <c r="G16" s="151"/>
      <c r="H16" s="151"/>
      <c r="I16" s="151"/>
      <c r="J16" s="99">
        <f t="shared" si="0"/>
        <v>0</v>
      </c>
      <c r="K16" s="79" t="s">
        <v>381</v>
      </c>
      <c r="L16" s="152"/>
      <c r="M16" s="152"/>
      <c r="N16" s="152"/>
      <c r="O16" s="30"/>
      <c r="P16" s="81"/>
      <c r="Q16" s="81"/>
      <c r="R16" s="81"/>
      <c r="S16" s="39"/>
      <c r="T16" s="9"/>
      <c r="U16" s="66">
        <v>100</v>
      </c>
      <c r="V16" s="66" t="s">
        <v>312</v>
      </c>
      <c r="W16" s="66" t="s">
        <v>313</v>
      </c>
      <c r="X16" s="66" t="s">
        <v>314</v>
      </c>
      <c r="Y16" s="67">
        <v>100</v>
      </c>
      <c r="Z16" s="67" t="s">
        <v>312</v>
      </c>
      <c r="AA16" s="67" t="s">
        <v>315</v>
      </c>
      <c r="AB16" s="66" t="s">
        <v>314</v>
      </c>
    </row>
    <row r="17" spans="1:28" s="4" customFormat="1" ht="16.149999999999999" customHeight="1" x14ac:dyDescent="0.4">
      <c r="A17" s="221"/>
      <c r="B17" s="63" t="s">
        <v>480</v>
      </c>
      <c r="C17" s="48"/>
      <c r="D17" s="124"/>
      <c r="E17" s="173">
        <v>2</v>
      </c>
      <c r="F17" s="99"/>
      <c r="G17" s="173">
        <v>3</v>
      </c>
      <c r="H17" s="99"/>
      <c r="I17" s="99"/>
      <c r="J17" s="99">
        <f t="shared" si="0"/>
        <v>5</v>
      </c>
      <c r="K17" s="26" t="s">
        <v>381</v>
      </c>
      <c r="L17" s="26" t="s">
        <v>381</v>
      </c>
      <c r="M17" s="26" t="s">
        <v>381</v>
      </c>
      <c r="N17" s="26" t="s">
        <v>381</v>
      </c>
      <c r="O17" s="30"/>
      <c r="P17" s="39"/>
      <c r="Q17" s="39">
        <v>6</v>
      </c>
      <c r="R17" s="39">
        <v>33</v>
      </c>
      <c r="S17" s="39"/>
      <c r="T17" s="9"/>
      <c r="U17" s="66">
        <v>100</v>
      </c>
      <c r="V17" s="66" t="s">
        <v>312</v>
      </c>
      <c r="W17" s="66" t="s">
        <v>313</v>
      </c>
      <c r="X17" s="66" t="s">
        <v>314</v>
      </c>
      <c r="Y17" s="67">
        <v>100</v>
      </c>
      <c r="Z17" s="67" t="s">
        <v>312</v>
      </c>
      <c r="AA17" s="67" t="s">
        <v>315</v>
      </c>
      <c r="AB17" s="66" t="s">
        <v>314</v>
      </c>
    </row>
    <row r="18" spans="1:28" s="4" customFormat="1" ht="16.149999999999999" customHeight="1" x14ac:dyDescent="0.4">
      <c r="A18" s="221"/>
      <c r="B18" s="48" t="s">
        <v>481</v>
      </c>
      <c r="C18" s="48"/>
      <c r="D18" s="124"/>
      <c r="E18" s="99"/>
      <c r="F18" s="99"/>
      <c r="G18" s="99"/>
      <c r="H18" s="173">
        <v>1</v>
      </c>
      <c r="I18" s="99"/>
      <c r="J18" s="99">
        <f t="shared" si="0"/>
        <v>1</v>
      </c>
      <c r="K18" s="26" t="s">
        <v>381</v>
      </c>
      <c r="L18" s="26" t="s">
        <v>381</v>
      </c>
      <c r="M18" s="26" t="s">
        <v>381</v>
      </c>
      <c r="N18" s="26" t="s">
        <v>381</v>
      </c>
      <c r="O18" s="30"/>
      <c r="P18" s="39"/>
      <c r="Q18" s="39">
        <v>1.5</v>
      </c>
      <c r="R18" s="39">
        <v>6</v>
      </c>
      <c r="S18" s="39"/>
      <c r="T18" s="9"/>
      <c r="U18" s="66">
        <v>100</v>
      </c>
      <c r="V18" s="66" t="s">
        <v>312</v>
      </c>
      <c r="W18" s="66" t="s">
        <v>313</v>
      </c>
      <c r="X18" s="66" t="s">
        <v>314</v>
      </c>
      <c r="Y18" s="67">
        <v>100</v>
      </c>
      <c r="Z18" s="67" t="s">
        <v>312</v>
      </c>
      <c r="AA18" s="67" t="s">
        <v>315</v>
      </c>
      <c r="AB18" s="66" t="s">
        <v>314</v>
      </c>
    </row>
    <row r="19" spans="1:28" s="4" customFormat="1" ht="16.149999999999999" customHeight="1" x14ac:dyDescent="0.4">
      <c r="A19" s="221"/>
      <c r="B19" s="48" t="s">
        <v>482</v>
      </c>
      <c r="C19" s="76"/>
      <c r="D19" s="124"/>
      <c r="E19" s="99"/>
      <c r="F19" s="99"/>
      <c r="G19" s="173">
        <v>1</v>
      </c>
      <c r="H19" s="173">
        <v>2</v>
      </c>
      <c r="I19" s="99"/>
      <c r="J19" s="99">
        <f t="shared" si="0"/>
        <v>3</v>
      </c>
      <c r="K19" s="26" t="s">
        <v>381</v>
      </c>
      <c r="L19" s="26" t="s">
        <v>381</v>
      </c>
      <c r="M19" s="26" t="s">
        <v>381</v>
      </c>
      <c r="N19" s="26" t="s">
        <v>381</v>
      </c>
      <c r="O19" s="30"/>
      <c r="P19" s="39"/>
      <c r="Q19" s="39">
        <v>9</v>
      </c>
      <c r="R19" s="39">
        <v>18</v>
      </c>
      <c r="S19" s="39"/>
      <c r="T19" s="9"/>
      <c r="U19" s="66">
        <v>100</v>
      </c>
      <c r="V19" s="66" t="s">
        <v>312</v>
      </c>
      <c r="W19" s="66" t="s">
        <v>313</v>
      </c>
      <c r="X19" s="66" t="s">
        <v>314</v>
      </c>
      <c r="Y19" s="67">
        <v>100</v>
      </c>
      <c r="Z19" s="67" t="s">
        <v>312</v>
      </c>
      <c r="AA19" s="67" t="s">
        <v>315</v>
      </c>
      <c r="AB19" s="66" t="s">
        <v>314</v>
      </c>
    </row>
    <row r="20" spans="1:28" s="4" customFormat="1" ht="16.149999999999999" customHeight="1" x14ac:dyDescent="0.4">
      <c r="A20" s="221"/>
      <c r="B20" s="63" t="s">
        <v>483</v>
      </c>
      <c r="C20" s="48"/>
      <c r="D20" s="124"/>
      <c r="E20" s="99"/>
      <c r="F20" s="173">
        <v>0.5</v>
      </c>
      <c r="G20" s="173">
        <v>0.5</v>
      </c>
      <c r="H20" s="99"/>
      <c r="I20" s="99"/>
      <c r="J20" s="99">
        <f t="shared" si="0"/>
        <v>1</v>
      </c>
      <c r="K20" s="26" t="s">
        <v>381</v>
      </c>
      <c r="L20" s="26" t="s">
        <v>381</v>
      </c>
      <c r="M20" s="26" t="s">
        <v>381</v>
      </c>
      <c r="N20" s="26" t="s">
        <v>381</v>
      </c>
      <c r="O20" s="30"/>
      <c r="P20" s="39"/>
      <c r="Q20" s="39">
        <v>10.5</v>
      </c>
      <c r="R20" s="39">
        <v>12</v>
      </c>
      <c r="S20" s="39"/>
      <c r="T20" s="9"/>
      <c r="U20" s="66">
        <v>100</v>
      </c>
      <c r="V20" s="66" t="s">
        <v>312</v>
      </c>
      <c r="W20" s="66" t="s">
        <v>313</v>
      </c>
      <c r="X20" s="66" t="s">
        <v>314</v>
      </c>
      <c r="Y20" s="67">
        <v>100</v>
      </c>
      <c r="Z20" s="67" t="s">
        <v>312</v>
      </c>
      <c r="AA20" s="67" t="s">
        <v>315</v>
      </c>
      <c r="AB20" s="66" t="s">
        <v>314</v>
      </c>
    </row>
    <row r="21" spans="1:28" s="4" customFormat="1" ht="16.149999999999999" customHeight="1" x14ac:dyDescent="0.4">
      <c r="A21" s="221"/>
      <c r="B21" s="48" t="s">
        <v>484</v>
      </c>
      <c r="C21" s="48"/>
      <c r="D21" s="124"/>
      <c r="E21" s="173">
        <v>0.5</v>
      </c>
      <c r="F21" s="99"/>
      <c r="G21" s="99"/>
      <c r="H21" s="173">
        <v>1</v>
      </c>
      <c r="I21" s="173">
        <v>0.5</v>
      </c>
      <c r="J21" s="99">
        <f t="shared" si="0"/>
        <v>2</v>
      </c>
      <c r="K21" s="26" t="s">
        <v>381</v>
      </c>
      <c r="L21" s="26" t="s">
        <v>381</v>
      </c>
      <c r="M21" s="26" t="s">
        <v>381</v>
      </c>
      <c r="N21" s="26" t="s">
        <v>381</v>
      </c>
      <c r="O21" s="30"/>
      <c r="P21" s="39"/>
      <c r="Q21" s="39">
        <v>6</v>
      </c>
      <c r="R21" s="39">
        <v>6</v>
      </c>
      <c r="S21" s="39"/>
      <c r="T21" s="9"/>
      <c r="U21" s="66">
        <v>100</v>
      </c>
      <c r="V21" s="66" t="s">
        <v>312</v>
      </c>
      <c r="W21" s="66" t="s">
        <v>313</v>
      </c>
      <c r="X21" s="66" t="s">
        <v>314</v>
      </c>
      <c r="Y21" s="67">
        <v>100</v>
      </c>
      <c r="Z21" s="67" t="s">
        <v>312</v>
      </c>
      <c r="AA21" s="67" t="s">
        <v>315</v>
      </c>
      <c r="AB21" s="66" t="s">
        <v>314</v>
      </c>
    </row>
    <row r="22" spans="1:28" s="4" customFormat="1" ht="16.149999999999999" customHeight="1" x14ac:dyDescent="0.4">
      <c r="A22" s="221"/>
      <c r="B22" s="48" t="s">
        <v>485</v>
      </c>
      <c r="C22" s="48"/>
      <c r="D22" s="124"/>
      <c r="E22" s="173">
        <v>0.5</v>
      </c>
      <c r="F22" s="173">
        <v>0.5</v>
      </c>
      <c r="G22" s="173">
        <v>0.5</v>
      </c>
      <c r="H22" s="99"/>
      <c r="I22" s="173">
        <v>0.5</v>
      </c>
      <c r="J22" s="99">
        <f t="shared" si="0"/>
        <v>2</v>
      </c>
      <c r="K22" s="26" t="s">
        <v>381</v>
      </c>
      <c r="L22" s="26" t="s">
        <v>381</v>
      </c>
      <c r="M22" s="26" t="s">
        <v>381</v>
      </c>
      <c r="N22" s="26" t="s">
        <v>381</v>
      </c>
      <c r="O22" s="30"/>
      <c r="P22" s="39"/>
      <c r="Q22" s="39">
        <v>9</v>
      </c>
      <c r="R22" s="39">
        <v>6</v>
      </c>
      <c r="S22" s="39"/>
      <c r="T22" s="9"/>
      <c r="U22" s="66">
        <v>100</v>
      </c>
      <c r="V22" s="66" t="s">
        <v>312</v>
      </c>
      <c r="W22" s="66" t="s">
        <v>313</v>
      </c>
      <c r="X22" s="66" t="s">
        <v>314</v>
      </c>
      <c r="Y22" s="67">
        <v>100</v>
      </c>
      <c r="Z22" s="67" t="s">
        <v>312</v>
      </c>
      <c r="AA22" s="67" t="s">
        <v>315</v>
      </c>
      <c r="AB22" s="66" t="s">
        <v>314</v>
      </c>
    </row>
    <row r="23" spans="1:28" s="4" customFormat="1" ht="16.149999999999999" customHeight="1" x14ac:dyDescent="0.4">
      <c r="A23" s="221"/>
      <c r="B23" s="48" t="s">
        <v>486</v>
      </c>
      <c r="C23" s="63"/>
      <c r="D23" s="124"/>
      <c r="E23" s="98"/>
      <c r="F23" s="99"/>
      <c r="G23" s="99"/>
      <c r="H23" s="99"/>
      <c r="I23" s="99"/>
      <c r="J23" s="99">
        <f t="shared" si="0"/>
        <v>0</v>
      </c>
      <c r="K23" s="26" t="s">
        <v>381</v>
      </c>
      <c r="L23" s="26" t="s">
        <v>381</v>
      </c>
      <c r="M23" s="26" t="s">
        <v>381</v>
      </c>
      <c r="N23" s="26" t="s">
        <v>381</v>
      </c>
      <c r="O23" s="30"/>
      <c r="P23" s="39"/>
      <c r="Q23" s="39">
        <v>1.5</v>
      </c>
      <c r="R23" s="39">
        <v>6</v>
      </c>
      <c r="S23" s="39"/>
      <c r="T23" s="9"/>
      <c r="U23" s="66">
        <v>100</v>
      </c>
      <c r="V23" s="66" t="s">
        <v>312</v>
      </c>
      <c r="W23" s="66" t="s">
        <v>313</v>
      </c>
      <c r="X23" s="66" t="s">
        <v>314</v>
      </c>
      <c r="Y23" s="67">
        <v>100</v>
      </c>
      <c r="Z23" s="67" t="s">
        <v>312</v>
      </c>
      <c r="AA23" s="67" t="s">
        <v>315</v>
      </c>
      <c r="AB23" s="66" t="s">
        <v>314</v>
      </c>
    </row>
    <row r="24" spans="1:28" s="4" customFormat="1" ht="16.149999999999999" customHeight="1" x14ac:dyDescent="0.4">
      <c r="A24" s="221"/>
      <c r="B24" s="63" t="s">
        <v>521</v>
      </c>
      <c r="C24" s="48"/>
      <c r="D24" s="124"/>
      <c r="E24" s="98"/>
      <c r="F24" s="99"/>
      <c r="G24" s="99"/>
      <c r="H24" s="99"/>
      <c r="I24" s="173">
        <v>5</v>
      </c>
      <c r="J24" s="99">
        <f t="shared" si="0"/>
        <v>5</v>
      </c>
      <c r="K24" s="26" t="s">
        <v>381</v>
      </c>
      <c r="L24" s="63" t="s">
        <v>396</v>
      </c>
      <c r="M24" s="63" t="s">
        <v>396</v>
      </c>
      <c r="N24" s="63" t="s">
        <v>381</v>
      </c>
      <c r="O24" s="30"/>
      <c r="P24" s="39"/>
      <c r="Q24" s="39"/>
      <c r="R24" s="39">
        <v>42</v>
      </c>
      <c r="S24" s="39"/>
      <c r="T24" s="9"/>
      <c r="U24" s="66"/>
      <c r="V24" s="66"/>
      <c r="W24" s="66"/>
      <c r="X24" s="66"/>
      <c r="Y24" s="67"/>
      <c r="Z24" s="67"/>
      <c r="AA24" s="67"/>
      <c r="AB24" s="66"/>
    </row>
    <row r="25" spans="1:28" ht="16.149999999999999" customHeight="1" x14ac:dyDescent="0.4">
      <c r="A25" s="221"/>
      <c r="B25" s="48"/>
      <c r="C25" s="48"/>
      <c r="D25" s="124"/>
      <c r="E25" s="99"/>
      <c r="F25" s="99"/>
      <c r="G25" s="99"/>
      <c r="H25" s="99"/>
      <c r="I25" s="99"/>
      <c r="J25" s="99">
        <f t="shared" si="0"/>
        <v>0</v>
      </c>
      <c r="K25" s="63"/>
      <c r="L25" s="63"/>
      <c r="M25" s="63"/>
      <c r="N25" s="63"/>
      <c r="O25" s="26"/>
      <c r="P25" s="39"/>
      <c r="Q25" s="39"/>
      <c r="R25" s="39"/>
      <c r="S25" s="39"/>
      <c r="T25" s="9"/>
      <c r="U25" s="66"/>
      <c r="V25" s="66"/>
      <c r="W25" s="66"/>
      <c r="X25" s="66"/>
      <c r="Y25" s="67"/>
      <c r="Z25" s="67"/>
      <c r="AA25" s="67"/>
      <c r="AB25" s="66"/>
    </row>
    <row r="26" spans="1:28" ht="16.149999999999999" customHeight="1" x14ac:dyDescent="0.4">
      <c r="A26" s="221"/>
      <c r="B26" s="93" t="s">
        <v>508</v>
      </c>
      <c r="C26" s="48"/>
      <c r="D26" s="124"/>
      <c r="E26" s="99"/>
      <c r="F26" s="99"/>
      <c r="G26" s="99"/>
      <c r="H26" s="99"/>
      <c r="I26" s="99"/>
      <c r="J26" s="99"/>
      <c r="K26" s="63"/>
      <c r="L26" s="63"/>
      <c r="M26" s="63"/>
      <c r="N26" s="63"/>
      <c r="O26" s="26"/>
      <c r="P26" s="39"/>
      <c r="Q26" s="39"/>
      <c r="R26" s="39"/>
      <c r="S26" s="39"/>
      <c r="T26" s="9"/>
      <c r="U26" s="66">
        <v>100</v>
      </c>
      <c r="V26" s="66" t="s">
        <v>312</v>
      </c>
      <c r="W26" s="66" t="s">
        <v>313</v>
      </c>
      <c r="X26" s="66" t="s">
        <v>314</v>
      </c>
      <c r="Y26" s="67">
        <v>100</v>
      </c>
      <c r="Z26" s="67" t="s">
        <v>312</v>
      </c>
      <c r="AA26" s="67" t="s">
        <v>315</v>
      </c>
      <c r="AB26" s="66" t="s">
        <v>314</v>
      </c>
    </row>
    <row r="27" spans="1:28" ht="16.149999999999999" customHeight="1" x14ac:dyDescent="0.4">
      <c r="A27" s="221"/>
      <c r="B27" s="48" t="s">
        <v>398</v>
      </c>
      <c r="C27" s="48"/>
      <c r="D27" s="124"/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99">
        <f>SUM(E27:I27)</f>
        <v>5</v>
      </c>
      <c r="K27" s="63" t="s">
        <v>381</v>
      </c>
      <c r="L27" s="63" t="s">
        <v>381</v>
      </c>
      <c r="M27" s="63" t="s">
        <v>381</v>
      </c>
      <c r="N27" s="63" t="s">
        <v>381</v>
      </c>
      <c r="O27" s="30"/>
      <c r="P27" s="39"/>
      <c r="Q27" s="39"/>
      <c r="R27" s="39">
        <v>6</v>
      </c>
      <c r="S27" s="39"/>
      <c r="T27" s="9"/>
      <c r="U27" s="66">
        <v>100</v>
      </c>
      <c r="V27" s="66" t="s">
        <v>312</v>
      </c>
      <c r="W27" s="66" t="s">
        <v>313</v>
      </c>
      <c r="X27" s="66" t="s">
        <v>314</v>
      </c>
      <c r="Y27" s="67">
        <v>100</v>
      </c>
      <c r="Z27" s="67" t="s">
        <v>312</v>
      </c>
      <c r="AA27" s="67" t="s">
        <v>315</v>
      </c>
      <c r="AB27" s="66" t="s">
        <v>314</v>
      </c>
    </row>
    <row r="28" spans="1:28" ht="16.149999999999999" customHeight="1" x14ac:dyDescent="0.4">
      <c r="A28" s="221"/>
      <c r="B28" s="48" t="s">
        <v>489</v>
      </c>
      <c r="C28" s="48"/>
      <c r="D28" s="124"/>
      <c r="E28" s="173">
        <v>5</v>
      </c>
      <c r="F28" s="173">
        <v>9</v>
      </c>
      <c r="G28" s="173">
        <v>10</v>
      </c>
      <c r="H28" s="173">
        <v>5</v>
      </c>
      <c r="I28" s="99"/>
      <c r="J28" s="99">
        <f>SUM(E28:I28)</f>
        <v>29</v>
      </c>
      <c r="K28" s="63"/>
      <c r="L28" s="63"/>
      <c r="M28" s="63"/>
      <c r="N28" s="63"/>
      <c r="O28" s="30"/>
      <c r="P28" s="39"/>
      <c r="Q28" s="39"/>
      <c r="R28" s="39"/>
      <c r="S28" s="39"/>
      <c r="T28" s="9"/>
      <c r="U28" s="66">
        <v>100</v>
      </c>
      <c r="V28" s="66" t="s">
        <v>312</v>
      </c>
      <c r="W28" s="66" t="s">
        <v>313</v>
      </c>
      <c r="X28" s="66" t="s">
        <v>314</v>
      </c>
      <c r="Y28" s="67">
        <v>100</v>
      </c>
      <c r="Z28" s="67" t="s">
        <v>312</v>
      </c>
      <c r="AA28" s="67" t="s">
        <v>315</v>
      </c>
      <c r="AB28" s="66" t="s">
        <v>314</v>
      </c>
    </row>
    <row r="29" spans="1:28" ht="16.149999999999999" customHeight="1" x14ac:dyDescent="0.4">
      <c r="A29" s="221"/>
      <c r="B29" s="48" t="s">
        <v>490</v>
      </c>
      <c r="D29" s="124"/>
      <c r="E29" s="99"/>
      <c r="F29" s="99"/>
      <c r="G29" s="99"/>
      <c r="H29" s="99"/>
      <c r="I29" s="173">
        <v>6</v>
      </c>
      <c r="J29" s="99">
        <f>SUM(E29:I29)</f>
        <v>6</v>
      </c>
      <c r="K29" s="63" t="s">
        <v>381</v>
      </c>
      <c r="L29" s="63" t="s">
        <v>396</v>
      </c>
      <c r="M29" s="63" t="s">
        <v>396</v>
      </c>
      <c r="N29" s="63" t="s">
        <v>381</v>
      </c>
      <c r="O29" s="30"/>
      <c r="P29" s="39">
        <v>1.5</v>
      </c>
      <c r="Q29" s="39"/>
      <c r="R29" s="39">
        <v>21</v>
      </c>
      <c r="S29" s="39">
        <v>30</v>
      </c>
      <c r="T29" s="9"/>
      <c r="U29" s="66"/>
      <c r="V29" s="66"/>
      <c r="W29" s="66"/>
      <c r="X29" s="66"/>
      <c r="Y29" s="67"/>
      <c r="Z29" s="67"/>
      <c r="AA29" s="67"/>
      <c r="AB29" s="66"/>
    </row>
    <row r="30" spans="1:28" ht="16.149999999999999" customHeight="1" x14ac:dyDescent="0.4">
      <c r="A30" s="221"/>
      <c r="B30" s="49"/>
      <c r="C30" s="49"/>
      <c r="D30" s="124"/>
      <c r="E30" s="62"/>
      <c r="F30" s="62"/>
      <c r="G30" s="62"/>
      <c r="H30" s="62"/>
      <c r="I30" s="62"/>
      <c r="J30" s="62"/>
      <c r="K30" s="76"/>
      <c r="L30" s="76"/>
      <c r="M30" s="76"/>
      <c r="N30" s="76"/>
      <c r="O30" s="30"/>
      <c r="P30" s="39"/>
      <c r="Q30" s="39"/>
      <c r="R30" s="39"/>
      <c r="S30" s="39"/>
      <c r="T30" s="9"/>
      <c r="U30" s="66"/>
      <c r="V30" s="66"/>
      <c r="W30" s="66"/>
      <c r="X30" s="66"/>
      <c r="Y30" s="67"/>
      <c r="Z30" s="67"/>
      <c r="AA30" s="67"/>
      <c r="AB30" s="66"/>
    </row>
    <row r="31" spans="1:28" s="5" customFormat="1" ht="16.149999999999999" customHeight="1" x14ac:dyDescent="0.55000000000000004">
      <c r="A31" s="221"/>
      <c r="B31" s="42"/>
      <c r="C31" s="42"/>
      <c r="D31" s="12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 t="s">
        <v>336</v>
      </c>
      <c r="P31" s="60">
        <f>SUM(P10:P30)</f>
        <v>22.5</v>
      </c>
      <c r="Q31" s="60">
        <f>SUM(Q10:Q30)</f>
        <v>112</v>
      </c>
      <c r="R31" s="60">
        <f>SUM(R10:R30)</f>
        <v>171</v>
      </c>
      <c r="S31" s="60">
        <f>SUM(S10:S30)</f>
        <v>30</v>
      </c>
      <c r="T31" s="32">
        <f>SUM(P31:S31)</f>
        <v>335.5</v>
      </c>
      <c r="U31" s="66"/>
      <c r="V31" s="66"/>
      <c r="W31" s="66"/>
      <c r="X31" s="66"/>
      <c r="Y31" s="67"/>
      <c r="Z31" s="67"/>
      <c r="AA31" s="67"/>
      <c r="AB31" s="66"/>
    </row>
    <row r="32" spans="1:28" s="5" customFormat="1" ht="16.149999999999999" customHeight="1" x14ac:dyDescent="0.55000000000000004">
      <c r="A32" s="221"/>
      <c r="B32" s="42"/>
      <c r="C32" s="42"/>
      <c r="D32" s="124"/>
      <c r="E32" s="42"/>
      <c r="F32" s="51"/>
      <c r="G32" s="52"/>
      <c r="H32" s="42"/>
      <c r="I32" s="51"/>
      <c r="J32" s="51"/>
      <c r="K32" s="51"/>
      <c r="L32" s="52"/>
      <c r="M32" s="52"/>
      <c r="N32" s="52"/>
      <c r="O32" s="44"/>
      <c r="P32" s="60"/>
      <c r="Q32" s="60"/>
      <c r="R32" s="60"/>
      <c r="S32" s="60"/>
      <c r="T32" s="32"/>
      <c r="U32" s="66"/>
      <c r="V32" s="66"/>
      <c r="W32" s="66"/>
      <c r="X32" s="66"/>
      <c r="Y32" s="67"/>
      <c r="Z32" s="67"/>
      <c r="AA32" s="67"/>
      <c r="AB32" s="66"/>
    </row>
    <row r="33" spans="1:28" ht="28.5" customHeight="1" x14ac:dyDescent="0.4">
      <c r="A33" s="221"/>
      <c r="B33" s="43" t="s">
        <v>513</v>
      </c>
      <c r="C33" s="43"/>
      <c r="D33" s="43"/>
      <c r="E33" s="43"/>
      <c r="F33" s="222" t="s">
        <v>491</v>
      </c>
      <c r="G33" s="223"/>
      <c r="H33" s="223"/>
      <c r="I33" s="223"/>
      <c r="J33" s="223"/>
      <c r="K33" s="223"/>
      <c r="L33" s="223"/>
      <c r="M33" s="223"/>
      <c r="N33" s="223"/>
      <c r="O33" s="224"/>
      <c r="P33" s="224"/>
      <c r="Q33" s="224"/>
      <c r="R33" s="224"/>
      <c r="S33" s="224"/>
      <c r="T33" s="224"/>
      <c r="U33" s="66"/>
      <c r="V33" s="66"/>
      <c r="W33" s="66"/>
      <c r="X33" s="66"/>
      <c r="Y33" s="67"/>
      <c r="Z33" s="67"/>
      <c r="AA33" s="67"/>
      <c r="AB33" s="66"/>
    </row>
    <row r="34" spans="1:28" ht="28.5" customHeight="1" x14ac:dyDescent="0.4">
      <c r="A34" s="221"/>
      <c r="B34" s="43" t="s">
        <v>641</v>
      </c>
      <c r="C34" s="92"/>
      <c r="D34" s="92"/>
      <c r="E34" s="222"/>
      <c r="F34" s="223"/>
      <c r="G34" s="53"/>
      <c r="H34" s="53"/>
      <c r="I34" s="53"/>
      <c r="J34" s="53"/>
      <c r="K34" s="53"/>
      <c r="L34" s="53"/>
      <c r="M34" s="53"/>
      <c r="N34" s="53"/>
      <c r="O34" s="225"/>
      <c r="P34" s="226"/>
      <c r="Q34" s="226"/>
      <c r="R34" s="226"/>
      <c r="S34" s="226"/>
      <c r="T34" s="226"/>
      <c r="U34" s="66"/>
      <c r="V34" s="66"/>
      <c r="W34" s="66"/>
      <c r="X34" s="66"/>
      <c r="Y34" s="67"/>
      <c r="Z34" s="67"/>
      <c r="AA34" s="67"/>
      <c r="AB34" s="66"/>
    </row>
    <row r="35" spans="1:28" s="54" customFormat="1" ht="28.5" customHeight="1" x14ac:dyDescent="0.4">
      <c r="A35" s="221"/>
      <c r="B35" s="55"/>
      <c r="C35" s="55"/>
      <c r="D35" s="58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8"/>
      <c r="R35" s="58"/>
      <c r="S35" s="58"/>
      <c r="T35" s="58"/>
      <c r="U35" s="66"/>
      <c r="V35" s="66"/>
      <c r="W35" s="66"/>
      <c r="X35" s="66"/>
      <c r="Y35" s="67"/>
      <c r="Z35" s="67"/>
      <c r="AA35" s="67"/>
      <c r="AB35" s="66"/>
    </row>
    <row r="36" spans="1:28" s="1" customFormat="1" ht="14.7" x14ac:dyDescent="0.4">
      <c r="A36" s="221"/>
      <c r="B36" s="27" t="s">
        <v>493</v>
      </c>
      <c r="C36" s="27"/>
      <c r="D36" s="29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66"/>
      <c r="V36" s="66"/>
      <c r="W36" s="66"/>
      <c r="X36" s="66"/>
      <c r="Y36" s="67"/>
      <c r="Z36" s="67"/>
      <c r="AA36" s="67"/>
      <c r="AB36" s="66"/>
    </row>
    <row r="37" spans="1:28" s="4" customFormat="1" ht="15.75" customHeight="1" x14ac:dyDescent="0.4">
      <c r="A37" s="221"/>
      <c r="B37" s="93" t="s">
        <v>447</v>
      </c>
      <c r="C37" s="73"/>
      <c r="D37" s="26"/>
      <c r="E37" s="62"/>
      <c r="F37" s="62"/>
      <c r="G37" s="62"/>
      <c r="H37" s="62"/>
      <c r="I37" s="62"/>
      <c r="J37" s="62"/>
      <c r="K37" s="26"/>
      <c r="L37" s="76"/>
      <c r="M37" s="76"/>
      <c r="N37" s="76"/>
      <c r="O37" s="30"/>
      <c r="P37" s="39"/>
      <c r="Q37" s="39"/>
      <c r="R37" s="39"/>
      <c r="S37" s="39"/>
      <c r="T37" s="9"/>
      <c r="U37" s="66">
        <v>100</v>
      </c>
      <c r="V37" s="66" t="s">
        <v>312</v>
      </c>
      <c r="W37" s="66" t="s">
        <v>313</v>
      </c>
      <c r="X37" s="66" t="s">
        <v>314</v>
      </c>
      <c r="Y37" s="67">
        <v>100</v>
      </c>
      <c r="Z37" s="67" t="s">
        <v>312</v>
      </c>
      <c r="AA37" s="67" t="s">
        <v>315</v>
      </c>
      <c r="AB37" s="66" t="s">
        <v>314</v>
      </c>
    </row>
    <row r="38" spans="1:28" s="4" customFormat="1" ht="15.75" customHeight="1" x14ac:dyDescent="0.4">
      <c r="A38" s="221"/>
      <c r="B38" s="77" t="s">
        <v>494</v>
      </c>
      <c r="C38" s="191" t="s">
        <v>311</v>
      </c>
      <c r="D38" s="124"/>
      <c r="E38" s="99"/>
      <c r="F38" s="99"/>
      <c r="G38" s="99"/>
      <c r="H38" s="99"/>
      <c r="I38" s="99"/>
      <c r="J38" s="99">
        <f>SUM(E38:I38)</f>
        <v>0</v>
      </c>
      <c r="K38" s="79"/>
      <c r="L38" s="152"/>
      <c r="M38" s="152"/>
      <c r="N38" s="152"/>
      <c r="O38" s="30"/>
      <c r="P38" s="81"/>
      <c r="Q38" s="81"/>
      <c r="R38" s="81"/>
      <c r="S38" s="39"/>
      <c r="T38" s="9"/>
      <c r="U38" s="66">
        <v>100</v>
      </c>
      <c r="V38" s="66" t="s">
        <v>312</v>
      </c>
      <c r="W38" s="66" t="s">
        <v>313</v>
      </c>
      <c r="X38" s="66" t="s">
        <v>314</v>
      </c>
      <c r="Y38" s="67">
        <v>100</v>
      </c>
      <c r="Z38" s="67" t="s">
        <v>312</v>
      </c>
      <c r="AA38" s="67" t="s">
        <v>315</v>
      </c>
      <c r="AB38" s="66" t="s">
        <v>314</v>
      </c>
    </row>
    <row r="39" spans="1:28" s="4" customFormat="1" ht="16.149999999999999" customHeight="1" x14ac:dyDescent="0.4">
      <c r="A39" s="221"/>
      <c r="B39" s="48" t="s">
        <v>495</v>
      </c>
      <c r="C39" s="191" t="s">
        <v>311</v>
      </c>
      <c r="D39" s="124"/>
      <c r="E39" s="99"/>
      <c r="F39" s="173">
        <v>1</v>
      </c>
      <c r="G39" s="173">
        <v>1</v>
      </c>
      <c r="H39" s="99"/>
      <c r="I39" s="99"/>
      <c r="J39" s="99">
        <f t="shared" ref="J39:J56" si="1">SUM(E39:I39)</f>
        <v>2</v>
      </c>
      <c r="K39" s="26" t="s">
        <v>381</v>
      </c>
      <c r="L39" s="26" t="s">
        <v>381</v>
      </c>
      <c r="M39" s="26" t="s">
        <v>381</v>
      </c>
      <c r="N39" s="26" t="s">
        <v>381</v>
      </c>
      <c r="O39" s="30">
        <v>62</v>
      </c>
      <c r="P39" s="39"/>
      <c r="Q39" s="39"/>
      <c r="R39" s="39">
        <v>6</v>
      </c>
      <c r="S39" s="39"/>
      <c r="T39" s="9"/>
      <c r="U39" s="66">
        <v>100</v>
      </c>
      <c r="V39" s="66" t="s">
        <v>312</v>
      </c>
      <c r="W39" s="66" t="s">
        <v>313</v>
      </c>
      <c r="X39" s="66" t="s">
        <v>314</v>
      </c>
      <c r="Y39" s="67">
        <v>100</v>
      </c>
      <c r="Z39" s="67" t="s">
        <v>312</v>
      </c>
      <c r="AA39" s="67" t="s">
        <v>315</v>
      </c>
      <c r="AB39" s="66" t="s">
        <v>314</v>
      </c>
    </row>
    <row r="40" spans="1:28" ht="16.149999999999999" customHeight="1" x14ac:dyDescent="0.4">
      <c r="A40" s="221"/>
      <c r="B40" s="77" t="s">
        <v>496</v>
      </c>
      <c r="C40" s="191" t="s">
        <v>311</v>
      </c>
      <c r="D40" s="124"/>
      <c r="E40" s="99"/>
      <c r="F40" s="99"/>
      <c r="G40" s="98"/>
      <c r="H40" s="99"/>
      <c r="I40" s="98"/>
      <c r="J40" s="99">
        <f t="shared" si="1"/>
        <v>0</v>
      </c>
      <c r="K40" s="79"/>
      <c r="L40" s="152"/>
      <c r="M40" s="152"/>
      <c r="N40" s="152"/>
      <c r="O40" s="30"/>
      <c r="P40" s="81"/>
      <c r="Q40" s="81"/>
      <c r="R40" s="81"/>
      <c r="S40" s="37"/>
      <c r="T40" s="9"/>
      <c r="U40" s="66">
        <v>100</v>
      </c>
      <c r="V40" s="66" t="s">
        <v>312</v>
      </c>
      <c r="W40" s="66" t="s">
        <v>313</v>
      </c>
      <c r="X40" s="66" t="s">
        <v>314</v>
      </c>
      <c r="Y40" s="67">
        <v>100</v>
      </c>
      <c r="Z40" s="67" t="s">
        <v>312</v>
      </c>
      <c r="AA40" s="67" t="s">
        <v>315</v>
      </c>
      <c r="AB40" s="66" t="s">
        <v>314</v>
      </c>
    </row>
    <row r="41" spans="1:28" ht="16.149999999999999" customHeight="1" x14ac:dyDescent="0.4">
      <c r="A41" s="221"/>
      <c r="B41" s="48" t="s">
        <v>497</v>
      </c>
      <c r="C41" s="191" t="s">
        <v>311</v>
      </c>
      <c r="D41" s="124"/>
      <c r="E41" s="99"/>
      <c r="F41" s="173">
        <v>1</v>
      </c>
      <c r="G41" s="173">
        <v>1</v>
      </c>
      <c r="H41" s="99"/>
      <c r="I41" s="98"/>
      <c r="J41" s="99">
        <f t="shared" si="1"/>
        <v>2</v>
      </c>
      <c r="K41" s="26" t="s">
        <v>381</v>
      </c>
      <c r="L41" s="26" t="s">
        <v>381</v>
      </c>
      <c r="M41" s="26" t="s">
        <v>381</v>
      </c>
      <c r="N41" s="26" t="s">
        <v>381</v>
      </c>
      <c r="O41" s="30">
        <v>61</v>
      </c>
      <c r="P41" s="39"/>
      <c r="Q41" s="39">
        <v>9</v>
      </c>
      <c r="R41" s="39"/>
      <c r="S41" s="37"/>
      <c r="T41" s="9"/>
      <c r="U41" s="66">
        <v>100</v>
      </c>
      <c r="V41" s="66" t="s">
        <v>312</v>
      </c>
      <c r="W41" s="66" t="s">
        <v>313</v>
      </c>
      <c r="X41" s="66" t="s">
        <v>314</v>
      </c>
      <c r="Y41" s="67">
        <v>100</v>
      </c>
      <c r="Z41" s="67" t="s">
        <v>312</v>
      </c>
      <c r="AA41" s="67" t="s">
        <v>315</v>
      </c>
      <c r="AB41" s="66" t="s">
        <v>314</v>
      </c>
    </row>
    <row r="42" spans="1:28" ht="16.149999999999999" customHeight="1" x14ac:dyDescent="0.4">
      <c r="A42" s="221"/>
      <c r="B42" s="48" t="s">
        <v>498</v>
      </c>
      <c r="C42" s="191" t="s">
        <v>311</v>
      </c>
      <c r="D42" s="124"/>
      <c r="E42" s="99"/>
      <c r="F42" s="173">
        <v>1</v>
      </c>
      <c r="G42" s="173">
        <v>1</v>
      </c>
      <c r="H42" s="99"/>
      <c r="I42" s="98"/>
      <c r="J42" s="99">
        <f t="shared" si="1"/>
        <v>2</v>
      </c>
      <c r="K42" s="26" t="s">
        <v>381</v>
      </c>
      <c r="L42" s="26" t="s">
        <v>381</v>
      </c>
      <c r="M42" s="26" t="s">
        <v>381</v>
      </c>
      <c r="N42" s="26" t="s">
        <v>381</v>
      </c>
      <c r="O42" s="30">
        <v>60</v>
      </c>
      <c r="P42" s="39"/>
      <c r="Q42" s="39"/>
      <c r="R42" s="39">
        <v>9</v>
      </c>
      <c r="S42" s="9"/>
      <c r="T42" s="9"/>
      <c r="U42" s="66">
        <v>100</v>
      </c>
      <c r="V42" s="66" t="s">
        <v>312</v>
      </c>
      <c r="W42" s="66" t="s">
        <v>313</v>
      </c>
      <c r="X42" s="66" t="s">
        <v>314</v>
      </c>
      <c r="Y42" s="67">
        <v>100</v>
      </c>
      <c r="Z42" s="67" t="s">
        <v>312</v>
      </c>
      <c r="AA42" s="67" t="s">
        <v>315</v>
      </c>
      <c r="AB42" s="66" t="s">
        <v>314</v>
      </c>
    </row>
    <row r="43" spans="1:28" ht="16.149999999999999" customHeight="1" x14ac:dyDescent="0.4">
      <c r="A43" s="221"/>
      <c r="B43" s="77" t="s">
        <v>499</v>
      </c>
      <c r="C43" s="191" t="s">
        <v>311</v>
      </c>
      <c r="D43" s="124"/>
      <c r="E43" s="99"/>
      <c r="F43" s="99"/>
      <c r="G43" s="99"/>
      <c r="H43" s="99"/>
      <c r="I43" s="98"/>
      <c r="J43" s="99">
        <f t="shared" si="1"/>
        <v>0</v>
      </c>
      <c r="K43" s="79"/>
      <c r="L43" s="79"/>
      <c r="M43" s="79"/>
      <c r="N43" s="79"/>
      <c r="O43" s="30"/>
      <c r="P43" s="81"/>
      <c r="Q43" s="81"/>
      <c r="R43" s="81"/>
      <c r="S43" s="9"/>
      <c r="T43" s="9"/>
      <c r="U43" s="66">
        <v>100</v>
      </c>
      <c r="V43" s="66" t="s">
        <v>312</v>
      </c>
      <c r="W43" s="66" t="s">
        <v>313</v>
      </c>
      <c r="X43" s="66" t="s">
        <v>314</v>
      </c>
      <c r="Y43" s="67">
        <v>100</v>
      </c>
      <c r="Z43" s="67" t="s">
        <v>312</v>
      </c>
      <c r="AA43" s="67" t="s">
        <v>315</v>
      </c>
      <c r="AB43" s="66" t="s">
        <v>314</v>
      </c>
    </row>
    <row r="44" spans="1:28" ht="16.149999999999999" customHeight="1" x14ac:dyDescent="0.4">
      <c r="A44" s="221"/>
      <c r="B44" s="63" t="s">
        <v>500</v>
      </c>
      <c r="C44" s="191" t="s">
        <v>311</v>
      </c>
      <c r="D44" s="124"/>
      <c r="E44" s="173">
        <v>2</v>
      </c>
      <c r="F44" s="99"/>
      <c r="G44" s="173">
        <v>1</v>
      </c>
      <c r="H44" s="173">
        <v>1</v>
      </c>
      <c r="I44" s="98"/>
      <c r="J44" s="99">
        <f t="shared" si="1"/>
        <v>4</v>
      </c>
      <c r="K44" s="26" t="s">
        <v>381</v>
      </c>
      <c r="L44" s="26" t="s">
        <v>381</v>
      </c>
      <c r="M44" s="26" t="s">
        <v>381</v>
      </c>
      <c r="N44" s="26" t="s">
        <v>381</v>
      </c>
      <c r="O44" s="30">
        <v>60</v>
      </c>
      <c r="P44" s="39"/>
      <c r="Q44" s="39">
        <v>6</v>
      </c>
      <c r="R44" s="39">
        <v>9</v>
      </c>
      <c r="S44" s="9"/>
      <c r="T44" s="9"/>
      <c r="U44" s="66">
        <v>100</v>
      </c>
      <c r="V44" s="66" t="s">
        <v>312</v>
      </c>
      <c r="W44" s="66" t="s">
        <v>313</v>
      </c>
      <c r="X44" s="66" t="s">
        <v>314</v>
      </c>
      <c r="Y44" s="67">
        <v>100</v>
      </c>
      <c r="Z44" s="67" t="s">
        <v>312</v>
      </c>
      <c r="AA44" s="67" t="s">
        <v>315</v>
      </c>
      <c r="AB44" s="66" t="s">
        <v>314</v>
      </c>
    </row>
    <row r="45" spans="1:28" ht="16.149999999999999" customHeight="1" x14ac:dyDescent="0.4">
      <c r="A45" s="221"/>
      <c r="B45" s="78" t="s">
        <v>501</v>
      </c>
      <c r="C45" s="191" t="s">
        <v>311</v>
      </c>
      <c r="D45" s="124"/>
      <c r="E45" s="99"/>
      <c r="F45" s="99"/>
      <c r="G45" s="99"/>
      <c r="H45" s="99"/>
      <c r="I45" s="98"/>
      <c r="J45" s="99">
        <f t="shared" si="1"/>
        <v>0</v>
      </c>
      <c r="K45" s="79"/>
      <c r="L45" s="156"/>
      <c r="M45" s="156"/>
      <c r="N45" s="156"/>
      <c r="O45" s="30"/>
      <c r="P45" s="81"/>
      <c r="Q45" s="81"/>
      <c r="R45" s="81"/>
      <c r="S45" s="9"/>
      <c r="T45" s="9"/>
      <c r="U45" s="66">
        <v>100</v>
      </c>
      <c r="V45" s="66" t="s">
        <v>312</v>
      </c>
      <c r="W45" s="66" t="s">
        <v>313</v>
      </c>
      <c r="X45" s="66" t="s">
        <v>314</v>
      </c>
      <c r="Y45" s="67">
        <v>100</v>
      </c>
      <c r="Z45" s="67" t="s">
        <v>312</v>
      </c>
      <c r="AA45" s="67" t="s">
        <v>315</v>
      </c>
      <c r="AB45" s="66" t="s">
        <v>314</v>
      </c>
    </row>
    <row r="46" spans="1:28" ht="16.149999999999999" customHeight="1" x14ac:dyDescent="0.4">
      <c r="A46" s="221"/>
      <c r="B46" s="48" t="s">
        <v>502</v>
      </c>
      <c r="C46" s="191" t="s">
        <v>311</v>
      </c>
      <c r="D46" s="124"/>
      <c r="E46" s="99"/>
      <c r="F46" s="173">
        <v>2</v>
      </c>
      <c r="G46" s="99"/>
      <c r="H46" s="173">
        <v>2</v>
      </c>
      <c r="I46" s="98"/>
      <c r="J46" s="99">
        <f t="shared" si="1"/>
        <v>4</v>
      </c>
      <c r="K46" s="26" t="s">
        <v>381</v>
      </c>
      <c r="L46" s="63" t="s">
        <v>381</v>
      </c>
      <c r="M46" s="63" t="s">
        <v>381</v>
      </c>
      <c r="N46" s="63" t="s">
        <v>381</v>
      </c>
      <c r="O46" s="30">
        <v>60</v>
      </c>
      <c r="P46" s="39"/>
      <c r="Q46" s="39">
        <v>7.5</v>
      </c>
      <c r="R46" s="39">
        <v>18</v>
      </c>
      <c r="S46" s="9"/>
      <c r="T46" s="9"/>
      <c r="U46" s="66">
        <v>100</v>
      </c>
      <c r="V46" s="66" t="s">
        <v>312</v>
      </c>
      <c r="W46" s="66" t="s">
        <v>313</v>
      </c>
      <c r="X46" s="66" t="s">
        <v>314</v>
      </c>
      <c r="Y46" s="67">
        <v>100</v>
      </c>
      <c r="Z46" s="67" t="s">
        <v>312</v>
      </c>
      <c r="AA46" s="67" t="s">
        <v>315</v>
      </c>
      <c r="AB46" s="66" t="s">
        <v>314</v>
      </c>
    </row>
    <row r="47" spans="1:28" ht="16.149999999999999" customHeight="1" x14ac:dyDescent="0.4">
      <c r="A47" s="221"/>
      <c r="B47" s="63" t="s">
        <v>503</v>
      </c>
      <c r="C47" s="191" t="s">
        <v>311</v>
      </c>
      <c r="D47" s="124"/>
      <c r="E47" s="99"/>
      <c r="F47" s="99"/>
      <c r="G47" s="173">
        <v>2</v>
      </c>
      <c r="H47" s="173">
        <v>1.5</v>
      </c>
      <c r="I47" s="98"/>
      <c r="J47" s="99">
        <f t="shared" si="1"/>
        <v>3.5</v>
      </c>
      <c r="K47" s="26" t="s">
        <v>381</v>
      </c>
      <c r="L47" s="63" t="s">
        <v>381</v>
      </c>
      <c r="M47" s="63" t="s">
        <v>381</v>
      </c>
      <c r="N47" s="63" t="s">
        <v>381</v>
      </c>
      <c r="O47" s="30" t="s">
        <v>325</v>
      </c>
      <c r="P47" s="39"/>
      <c r="Q47" s="39">
        <v>9</v>
      </c>
      <c r="R47" s="39">
        <v>6</v>
      </c>
      <c r="S47" s="9"/>
      <c r="T47" s="9"/>
      <c r="U47" s="66">
        <v>100</v>
      </c>
      <c r="V47" s="66" t="s">
        <v>312</v>
      </c>
      <c r="W47" s="66" t="s">
        <v>313</v>
      </c>
      <c r="X47" s="66" t="s">
        <v>314</v>
      </c>
      <c r="Y47" s="67">
        <v>100</v>
      </c>
      <c r="Z47" s="67" t="s">
        <v>312</v>
      </c>
      <c r="AA47" s="67" t="s">
        <v>315</v>
      </c>
      <c r="AB47" s="66" t="s">
        <v>314</v>
      </c>
    </row>
    <row r="48" spans="1:28" ht="16.149999999999999" customHeight="1" x14ac:dyDescent="0.4">
      <c r="A48" s="221"/>
      <c r="B48" s="77" t="s">
        <v>504</v>
      </c>
      <c r="C48" s="191" t="s">
        <v>311</v>
      </c>
      <c r="D48" s="124"/>
      <c r="E48" s="99"/>
      <c r="F48" s="99"/>
      <c r="G48" s="99"/>
      <c r="H48" s="99"/>
      <c r="I48" s="99"/>
      <c r="J48" s="99">
        <f t="shared" si="1"/>
        <v>0</v>
      </c>
      <c r="K48" s="79"/>
      <c r="L48" s="152"/>
      <c r="M48" s="152"/>
      <c r="N48" s="152"/>
      <c r="O48" s="30"/>
      <c r="P48" s="81"/>
      <c r="Q48" s="81"/>
      <c r="R48" s="81"/>
      <c r="S48" s="9"/>
      <c r="T48" s="9"/>
      <c r="U48" s="66">
        <v>100</v>
      </c>
      <c r="V48" s="66" t="s">
        <v>312</v>
      </c>
      <c r="W48" s="66" t="s">
        <v>313</v>
      </c>
      <c r="X48" s="66" t="s">
        <v>314</v>
      </c>
      <c r="Y48" s="67">
        <v>100</v>
      </c>
      <c r="Z48" s="67" t="s">
        <v>312</v>
      </c>
      <c r="AA48" s="67" t="s">
        <v>315</v>
      </c>
      <c r="AB48" s="66" t="s">
        <v>314</v>
      </c>
    </row>
    <row r="49" spans="1:28" ht="16.149999999999999" customHeight="1" x14ac:dyDescent="0.4">
      <c r="A49" s="221"/>
      <c r="B49" s="48" t="s">
        <v>505</v>
      </c>
      <c r="C49" s="191" t="s">
        <v>311</v>
      </c>
      <c r="D49" s="124"/>
      <c r="E49" s="173">
        <v>1</v>
      </c>
      <c r="F49" s="99"/>
      <c r="G49" s="173">
        <v>0.5</v>
      </c>
      <c r="H49" s="99"/>
      <c r="I49" s="173">
        <v>0.5</v>
      </c>
      <c r="J49" s="99">
        <f t="shared" si="1"/>
        <v>2</v>
      </c>
      <c r="K49" s="26" t="s">
        <v>381</v>
      </c>
      <c r="L49" s="63" t="s">
        <v>381</v>
      </c>
      <c r="M49" s="63" t="s">
        <v>381</v>
      </c>
      <c r="N49" s="63" t="s">
        <v>381</v>
      </c>
      <c r="O49" s="30">
        <v>11</v>
      </c>
      <c r="P49" s="39"/>
      <c r="Q49" s="39">
        <v>9</v>
      </c>
      <c r="R49" s="39">
        <v>6</v>
      </c>
      <c r="S49" s="9"/>
      <c r="T49" s="9"/>
      <c r="U49" s="66">
        <v>100</v>
      </c>
      <c r="V49" s="66" t="s">
        <v>312</v>
      </c>
      <c r="W49" s="66" t="s">
        <v>313</v>
      </c>
      <c r="X49" s="66" t="s">
        <v>314</v>
      </c>
      <c r="Y49" s="67">
        <v>100</v>
      </c>
      <c r="Z49" s="67" t="s">
        <v>312</v>
      </c>
      <c r="AA49" s="67" t="s">
        <v>315</v>
      </c>
      <c r="AB49" s="66" t="s">
        <v>314</v>
      </c>
    </row>
    <row r="50" spans="1:28" ht="16.149999999999999" customHeight="1" x14ac:dyDescent="0.4">
      <c r="A50" s="221"/>
      <c r="B50" s="77" t="s">
        <v>506</v>
      </c>
      <c r="C50" s="191" t="s">
        <v>311</v>
      </c>
      <c r="D50" s="124"/>
      <c r="E50" s="98"/>
      <c r="F50" s="98"/>
      <c r="G50" s="98"/>
      <c r="H50" s="98"/>
      <c r="I50" s="98"/>
      <c r="J50" s="99">
        <f t="shared" si="1"/>
        <v>0</v>
      </c>
      <c r="K50" s="152"/>
      <c r="L50" s="152"/>
      <c r="M50" s="152"/>
      <c r="N50" s="152"/>
      <c r="O50" s="30"/>
      <c r="P50" s="81"/>
      <c r="Q50" s="81"/>
      <c r="R50" s="81"/>
      <c r="S50" s="9"/>
      <c r="T50" s="9"/>
      <c r="U50" s="66">
        <v>100</v>
      </c>
      <c r="V50" s="66" t="s">
        <v>312</v>
      </c>
      <c r="W50" s="66" t="s">
        <v>313</v>
      </c>
      <c r="X50" s="66" t="s">
        <v>314</v>
      </c>
      <c r="Y50" s="67">
        <v>100</v>
      </c>
      <c r="Z50" s="67" t="s">
        <v>312</v>
      </c>
      <c r="AA50" s="67" t="s">
        <v>315</v>
      </c>
      <c r="AB50" s="66" t="s">
        <v>314</v>
      </c>
    </row>
    <row r="51" spans="1:28" ht="16.149999999999999" customHeight="1" x14ac:dyDescent="0.4">
      <c r="A51" s="221"/>
      <c r="B51" s="63" t="s">
        <v>522</v>
      </c>
      <c r="C51" s="191" t="s">
        <v>311</v>
      </c>
      <c r="D51" s="124"/>
      <c r="E51" s="99"/>
      <c r="F51" s="99"/>
      <c r="G51" s="99"/>
      <c r="H51" s="99"/>
      <c r="I51" s="173">
        <v>5.5</v>
      </c>
      <c r="J51" s="99">
        <f t="shared" si="1"/>
        <v>5.5</v>
      </c>
      <c r="K51" s="26" t="s">
        <v>381</v>
      </c>
      <c r="L51" s="63" t="s">
        <v>396</v>
      </c>
      <c r="M51" s="63" t="s">
        <v>396</v>
      </c>
      <c r="N51" s="63" t="s">
        <v>381</v>
      </c>
      <c r="O51" s="30" t="s">
        <v>488</v>
      </c>
      <c r="P51" s="39"/>
      <c r="Q51" s="39"/>
      <c r="R51" s="39">
        <v>21</v>
      </c>
      <c r="S51" s="9"/>
      <c r="T51" s="9"/>
      <c r="U51" s="66"/>
      <c r="V51" s="66"/>
      <c r="W51" s="66"/>
      <c r="X51" s="66"/>
      <c r="Y51" s="67"/>
      <c r="Z51" s="67"/>
      <c r="AA51" s="67"/>
      <c r="AB51" s="66"/>
    </row>
    <row r="52" spans="1:28" ht="16.149999999999999" customHeight="1" x14ac:dyDescent="0.4">
      <c r="A52" s="221"/>
      <c r="B52" s="62"/>
      <c r="C52" s="193"/>
      <c r="D52" s="124"/>
      <c r="E52" s="99"/>
      <c r="F52" s="99"/>
      <c r="G52" s="99"/>
      <c r="H52" s="99"/>
      <c r="I52" s="99"/>
      <c r="J52" s="99">
        <f t="shared" si="1"/>
        <v>0</v>
      </c>
      <c r="K52" s="63"/>
      <c r="L52" s="63"/>
      <c r="M52" s="63"/>
      <c r="N52" s="63"/>
      <c r="O52" s="26"/>
      <c r="P52" s="39"/>
      <c r="Q52" s="39"/>
      <c r="R52" s="39"/>
      <c r="S52" s="9"/>
      <c r="T52" s="9"/>
      <c r="U52" s="66"/>
      <c r="V52" s="66"/>
      <c r="W52" s="66"/>
      <c r="X52" s="66"/>
      <c r="Y52" s="67"/>
      <c r="Z52" s="67"/>
      <c r="AA52" s="67"/>
      <c r="AB52" s="66"/>
    </row>
    <row r="53" spans="1:28" ht="16.149999999999999" customHeight="1" x14ac:dyDescent="0.4">
      <c r="A53" s="221"/>
      <c r="B53" s="93" t="s">
        <v>508</v>
      </c>
      <c r="C53" s="193"/>
      <c r="D53" s="124"/>
      <c r="E53" s="99"/>
      <c r="F53" s="99"/>
      <c r="G53" s="99"/>
      <c r="H53" s="99"/>
      <c r="I53" s="99"/>
      <c r="J53" s="99">
        <f t="shared" si="1"/>
        <v>0</v>
      </c>
      <c r="K53" s="63"/>
      <c r="L53" s="63"/>
      <c r="M53" s="63"/>
      <c r="N53" s="63"/>
      <c r="O53" s="26"/>
      <c r="P53" s="39"/>
      <c r="Q53" s="39"/>
      <c r="R53" s="39"/>
      <c r="S53" s="9"/>
      <c r="T53" s="9"/>
      <c r="U53" s="66">
        <v>100</v>
      </c>
      <c r="V53" s="66" t="s">
        <v>312</v>
      </c>
      <c r="W53" s="66" t="s">
        <v>313</v>
      </c>
      <c r="X53" s="66" t="s">
        <v>314</v>
      </c>
      <c r="Y53" s="67">
        <v>100</v>
      </c>
      <c r="Z53" s="67" t="s">
        <v>312</v>
      </c>
      <c r="AA53" s="67" t="s">
        <v>315</v>
      </c>
      <c r="AB53" s="66" t="s">
        <v>314</v>
      </c>
    </row>
    <row r="54" spans="1:28" ht="16.149999999999999" customHeight="1" x14ac:dyDescent="0.4">
      <c r="A54" s="221"/>
      <c r="B54" s="48" t="s">
        <v>398</v>
      </c>
      <c r="C54" s="193" t="s">
        <v>335</v>
      </c>
      <c r="D54" s="124"/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99">
        <f t="shared" si="1"/>
        <v>5</v>
      </c>
      <c r="K54" s="63" t="s">
        <v>381</v>
      </c>
      <c r="L54" s="63" t="s">
        <v>381</v>
      </c>
      <c r="M54" s="63" t="s">
        <v>381</v>
      </c>
      <c r="N54" s="63" t="s">
        <v>381</v>
      </c>
      <c r="O54" s="30"/>
      <c r="P54" s="39">
        <v>1.5</v>
      </c>
      <c r="Q54" s="39"/>
      <c r="R54" s="39"/>
      <c r="S54" s="9"/>
      <c r="T54" s="9"/>
      <c r="U54" s="66">
        <v>100</v>
      </c>
      <c r="V54" s="66" t="s">
        <v>312</v>
      </c>
      <c r="W54" s="66" t="s">
        <v>313</v>
      </c>
      <c r="X54" s="66" t="s">
        <v>314</v>
      </c>
      <c r="Y54" s="67">
        <v>100</v>
      </c>
      <c r="Z54" s="67" t="s">
        <v>312</v>
      </c>
      <c r="AA54" s="67" t="s">
        <v>315</v>
      </c>
      <c r="AB54" s="66" t="s">
        <v>314</v>
      </c>
    </row>
    <row r="55" spans="1:28" ht="16.149999999999999" customHeight="1" x14ac:dyDescent="0.4">
      <c r="A55" s="221"/>
      <c r="B55" s="48" t="s">
        <v>509</v>
      </c>
      <c r="C55" s="193" t="s">
        <v>330</v>
      </c>
      <c r="D55" s="124"/>
      <c r="E55" s="173">
        <v>1</v>
      </c>
      <c r="F55" s="173">
        <v>2</v>
      </c>
      <c r="G55" s="173">
        <v>3</v>
      </c>
      <c r="H55" s="173">
        <v>2</v>
      </c>
      <c r="I55" s="99"/>
      <c r="J55" s="99">
        <f t="shared" si="1"/>
        <v>8</v>
      </c>
      <c r="K55" s="152"/>
      <c r="L55" s="152"/>
      <c r="M55" s="152"/>
      <c r="N55" s="152"/>
      <c r="O55" s="30"/>
      <c r="P55" s="39"/>
      <c r="Q55" s="39"/>
      <c r="R55" s="39"/>
      <c r="S55" s="39"/>
      <c r="T55" s="9"/>
      <c r="U55" s="66">
        <v>100</v>
      </c>
      <c r="V55" s="66" t="s">
        <v>312</v>
      </c>
      <c r="W55" s="66" t="s">
        <v>313</v>
      </c>
      <c r="X55" s="66" t="s">
        <v>314</v>
      </c>
      <c r="Y55" s="67">
        <v>100</v>
      </c>
      <c r="Z55" s="67" t="s">
        <v>312</v>
      </c>
      <c r="AA55" s="67" t="s">
        <v>315</v>
      </c>
      <c r="AB55" s="66" t="s">
        <v>314</v>
      </c>
    </row>
    <row r="56" spans="1:28" ht="16.149999999999999" customHeight="1" x14ac:dyDescent="0.4">
      <c r="A56" s="221"/>
      <c r="B56" s="48" t="s">
        <v>510</v>
      </c>
      <c r="C56" s="193" t="s">
        <v>330</v>
      </c>
      <c r="D56" s="124"/>
      <c r="E56" s="99"/>
      <c r="F56" s="99"/>
      <c r="G56" s="99"/>
      <c r="H56" s="99"/>
      <c r="I56" s="173">
        <v>3</v>
      </c>
      <c r="J56" s="99">
        <f t="shared" si="1"/>
        <v>3</v>
      </c>
      <c r="K56" s="63" t="s">
        <v>381</v>
      </c>
      <c r="L56" s="63" t="s">
        <v>396</v>
      </c>
      <c r="M56" s="63" t="s">
        <v>396</v>
      </c>
      <c r="N56" s="63" t="s">
        <v>381</v>
      </c>
      <c r="O56" s="30" t="s">
        <v>488</v>
      </c>
      <c r="P56" s="39"/>
      <c r="Q56" s="39"/>
      <c r="R56" s="39">
        <v>9</v>
      </c>
      <c r="S56" s="39">
        <v>15</v>
      </c>
      <c r="T56" s="9"/>
      <c r="U56" s="66">
        <v>100</v>
      </c>
      <c r="V56" s="66" t="s">
        <v>312</v>
      </c>
      <c r="W56" s="66" t="s">
        <v>313</v>
      </c>
      <c r="X56" s="66" t="s">
        <v>314</v>
      </c>
      <c r="Y56" s="67">
        <v>100</v>
      </c>
      <c r="Z56" s="67" t="s">
        <v>312</v>
      </c>
      <c r="AA56" s="67" t="s">
        <v>315</v>
      </c>
      <c r="AB56" s="66" t="s">
        <v>314</v>
      </c>
    </row>
    <row r="57" spans="1:28" ht="16.149999999999999" customHeight="1" x14ac:dyDescent="0.4">
      <c r="A57" s="221"/>
      <c r="B57" s="192" t="s">
        <v>662</v>
      </c>
      <c r="C57" s="193" t="s">
        <v>330</v>
      </c>
      <c r="D57" s="194"/>
      <c r="E57" s="195">
        <v>2</v>
      </c>
      <c r="F57" s="195">
        <v>4</v>
      </c>
      <c r="G57" s="195">
        <v>3.5</v>
      </c>
      <c r="H57" s="195">
        <v>3.5</v>
      </c>
      <c r="I57" s="195">
        <v>3</v>
      </c>
      <c r="J57" s="196">
        <f t="shared" ref="J57" si="2">SUM(E57:I57)</f>
        <v>16</v>
      </c>
      <c r="K57" s="76"/>
      <c r="L57" s="63"/>
      <c r="M57" s="63"/>
      <c r="N57" s="63"/>
      <c r="O57" s="30"/>
      <c r="P57" s="39"/>
      <c r="Q57" s="39"/>
      <c r="R57" s="9"/>
      <c r="S57" s="9"/>
      <c r="T57" s="9"/>
      <c r="U57" s="66"/>
      <c r="V57" s="66"/>
      <c r="W57" s="66"/>
      <c r="X57" s="66"/>
      <c r="Y57" s="67"/>
      <c r="Z57" s="67"/>
      <c r="AA57" s="67"/>
      <c r="AB57" s="66"/>
    </row>
    <row r="58" spans="1:28" ht="16.149999999999999" customHeight="1" x14ac:dyDescent="0.4">
      <c r="A58" s="221"/>
      <c r="B58" s="83"/>
      <c r="C58" s="145"/>
      <c r="D58" s="26"/>
      <c r="E58" s="99"/>
      <c r="F58" s="99"/>
      <c r="G58" s="99"/>
      <c r="H58" s="99"/>
      <c r="I58" s="99"/>
      <c r="J58" s="99"/>
      <c r="K58" s="63"/>
      <c r="L58" s="63"/>
      <c r="M58" s="63"/>
      <c r="N58" s="63"/>
      <c r="O58" s="30"/>
      <c r="P58" s="39"/>
      <c r="Q58" s="39"/>
      <c r="R58" s="9"/>
      <c r="S58" s="9"/>
      <c r="T58" s="9"/>
      <c r="U58" s="66"/>
      <c r="V58" s="66"/>
      <c r="W58" s="66"/>
      <c r="X58" s="66"/>
      <c r="Y58" s="67"/>
      <c r="Z58" s="67"/>
      <c r="AA58" s="67"/>
      <c r="AB58" s="66"/>
    </row>
    <row r="59" spans="1:28" s="5" customFormat="1" ht="16.149999999999999" customHeight="1" x14ac:dyDescent="0.55000000000000004">
      <c r="A59" s="221"/>
      <c r="B59" s="42"/>
      <c r="C59" s="44"/>
      <c r="D59" s="26"/>
      <c r="E59" s="98"/>
      <c r="F59" s="98"/>
      <c r="G59" s="98"/>
      <c r="H59" s="98"/>
      <c r="I59" s="98"/>
      <c r="J59" s="98"/>
      <c r="K59" s="48"/>
      <c r="L59" s="48"/>
      <c r="M59" s="48"/>
      <c r="N59" s="48"/>
      <c r="O59" s="44" t="s">
        <v>336</v>
      </c>
      <c r="P59" s="60">
        <f>SUM(P37:P58)</f>
        <v>1.5</v>
      </c>
      <c r="Q59" s="60">
        <f>SUM(Q37:Q58)</f>
        <v>40.5</v>
      </c>
      <c r="R59" s="60">
        <f>SUM(R37:R58)</f>
        <v>84</v>
      </c>
      <c r="S59" s="60">
        <f>SUM(S37:S58)</f>
        <v>15</v>
      </c>
      <c r="T59" s="32">
        <f>SUM(P59:S59)</f>
        <v>141</v>
      </c>
      <c r="U59" s="66"/>
      <c r="V59" s="66"/>
      <c r="W59" s="66"/>
      <c r="X59" s="66"/>
      <c r="Y59" s="67"/>
      <c r="Z59" s="67"/>
      <c r="AA59" s="67"/>
      <c r="AB59" s="66"/>
    </row>
    <row r="60" spans="1:28" s="5" customFormat="1" ht="16.149999999999999" customHeight="1" x14ac:dyDescent="0.55000000000000004">
      <c r="A60" s="221"/>
      <c r="B60" s="42"/>
      <c r="C60" s="44"/>
      <c r="D60" s="26"/>
      <c r="E60" s="98"/>
      <c r="F60" s="98"/>
      <c r="G60" s="98"/>
      <c r="H60" s="98"/>
      <c r="I60" s="98"/>
      <c r="J60" s="98"/>
      <c r="K60" s="48"/>
      <c r="L60" s="48"/>
      <c r="M60" s="48"/>
      <c r="N60" s="48"/>
      <c r="O60" s="44"/>
      <c r="P60" s="127"/>
      <c r="Q60" s="127"/>
      <c r="R60" s="127"/>
      <c r="S60" s="127"/>
      <c r="T60" s="32"/>
      <c r="U60" s="66"/>
      <c r="V60" s="66"/>
      <c r="W60" s="66"/>
      <c r="X60" s="66"/>
      <c r="Y60" s="67"/>
      <c r="Z60" s="67"/>
      <c r="AA60" s="67"/>
      <c r="AB60" s="66"/>
    </row>
    <row r="61" spans="1:28" s="5" customFormat="1" ht="33" customHeight="1" x14ac:dyDescent="0.4">
      <c r="A61" s="221"/>
      <c r="B61" s="42"/>
      <c r="C61" s="42"/>
      <c r="D61" s="26"/>
      <c r="E61" s="100"/>
      <c r="F61" s="100"/>
      <c r="G61" s="100"/>
      <c r="H61" s="100"/>
      <c r="I61" s="100"/>
      <c r="J61" s="100"/>
      <c r="K61" s="42"/>
      <c r="L61" s="42"/>
      <c r="M61" s="42"/>
      <c r="N61" s="42"/>
      <c r="O61" s="47" t="s">
        <v>357</v>
      </c>
      <c r="P61" s="90">
        <f>P31+P59</f>
        <v>24</v>
      </c>
      <c r="Q61" s="90">
        <f>Q31+Q59</f>
        <v>152.5</v>
      </c>
      <c r="R61" s="90">
        <f>R31+R59</f>
        <v>255</v>
      </c>
      <c r="S61" s="90">
        <f>S31+S59</f>
        <v>45</v>
      </c>
      <c r="T61" s="32">
        <f>SUM(P61:S61)</f>
        <v>476.5</v>
      </c>
      <c r="U61" s="66"/>
      <c r="V61" s="66"/>
      <c r="W61" s="66"/>
      <c r="X61" s="66"/>
      <c r="Y61" s="67"/>
      <c r="Z61" s="67"/>
      <c r="AA61" s="67"/>
      <c r="AB61" s="66"/>
    </row>
    <row r="62" spans="1:28" s="5" customFormat="1" ht="15.75" customHeight="1" x14ac:dyDescent="0.4">
      <c r="A62" s="221"/>
      <c r="B62" s="128" t="s">
        <v>358</v>
      </c>
      <c r="C62" s="129" t="s">
        <v>359</v>
      </c>
      <c r="D62" s="124"/>
      <c r="E62" s="130"/>
      <c r="F62" s="130"/>
      <c r="G62" s="130"/>
      <c r="H62" s="130"/>
      <c r="I62" s="130"/>
      <c r="J62" s="95"/>
      <c r="K62" s="52"/>
      <c r="L62" s="52"/>
      <c r="M62" s="52"/>
      <c r="N62" s="52"/>
      <c r="O62" s="47"/>
      <c r="P62" s="131"/>
      <c r="Q62" s="131"/>
      <c r="R62" s="131"/>
      <c r="S62" s="131"/>
      <c r="T62" s="32"/>
      <c r="U62" s="66"/>
      <c r="V62" s="66"/>
      <c r="W62" s="66"/>
      <c r="X62" s="66"/>
      <c r="Y62" s="67"/>
      <c r="Z62" s="67"/>
      <c r="AA62" s="67"/>
      <c r="AB62" s="66"/>
    </row>
    <row r="63" spans="1:28" s="5" customFormat="1" ht="15.75" customHeight="1" x14ac:dyDescent="0.4">
      <c r="A63" s="221"/>
      <c r="B63" s="132" t="s">
        <v>421</v>
      </c>
      <c r="C63" s="129" t="s">
        <v>0</v>
      </c>
      <c r="D63" s="133">
        <v>4</v>
      </c>
      <c r="E63" s="130"/>
      <c r="F63" s="130"/>
      <c r="G63" s="130"/>
      <c r="H63" s="130"/>
      <c r="I63" s="130"/>
      <c r="J63" s="95"/>
      <c r="K63" s="52"/>
      <c r="L63" s="52"/>
      <c r="M63" s="52"/>
      <c r="N63" s="52"/>
      <c r="O63" s="47"/>
      <c r="P63" s="131"/>
      <c r="Q63" s="131"/>
      <c r="R63" s="131"/>
      <c r="S63" s="131"/>
      <c r="T63" s="32"/>
      <c r="U63" s="66"/>
      <c r="V63" s="66"/>
      <c r="W63" s="66"/>
      <c r="X63" s="66"/>
      <c r="Y63" s="67"/>
      <c r="Z63" s="67"/>
      <c r="AA63" s="67"/>
      <c r="AB63" s="66"/>
    </row>
    <row r="64" spans="1:28" s="5" customFormat="1" ht="15.75" customHeight="1" x14ac:dyDescent="0.4">
      <c r="A64" s="221"/>
      <c r="B64" s="132" t="s">
        <v>422</v>
      </c>
      <c r="C64" s="129" t="s">
        <v>0</v>
      </c>
      <c r="D64" s="133">
        <v>4</v>
      </c>
      <c r="E64" s="130"/>
      <c r="F64" s="130"/>
      <c r="G64" s="130"/>
      <c r="H64" s="130"/>
      <c r="I64" s="130"/>
      <c r="J64" s="95"/>
      <c r="K64" s="52"/>
      <c r="L64" s="52"/>
      <c r="M64" s="52"/>
      <c r="N64" s="52"/>
      <c r="O64" s="47"/>
      <c r="P64" s="131"/>
      <c r="Q64" s="131"/>
      <c r="R64" s="131"/>
      <c r="S64" s="131"/>
      <c r="T64" s="32"/>
      <c r="U64" s="66"/>
      <c r="V64" s="66"/>
      <c r="W64" s="66"/>
      <c r="X64" s="66"/>
      <c r="Y64" s="67"/>
      <c r="Z64" s="67"/>
      <c r="AA64" s="67"/>
      <c r="AB64" s="66"/>
    </row>
    <row r="65" spans="1:28" s="5" customFormat="1" ht="15.75" customHeight="1" x14ac:dyDescent="0.4">
      <c r="A65" s="221"/>
      <c r="B65" s="132" t="s">
        <v>362</v>
      </c>
      <c r="C65" s="129" t="s">
        <v>359</v>
      </c>
      <c r="D65" s="124"/>
      <c r="E65" s="130"/>
      <c r="F65" s="130"/>
      <c r="G65" s="130"/>
      <c r="H65" s="130"/>
      <c r="I65" s="130"/>
      <c r="J65" s="95"/>
      <c r="K65" s="52"/>
      <c r="L65" s="52"/>
      <c r="M65" s="52"/>
      <c r="N65" s="52"/>
      <c r="O65" s="47"/>
      <c r="P65" s="131"/>
      <c r="Q65" s="131"/>
      <c r="R65" s="131"/>
      <c r="S65" s="131"/>
      <c r="T65" s="32"/>
      <c r="U65" s="66"/>
      <c r="V65" s="66"/>
      <c r="W65" s="66"/>
      <c r="X65" s="66"/>
      <c r="Y65" s="67"/>
      <c r="Z65" s="67"/>
      <c r="AA65" s="67"/>
      <c r="AB65" s="66"/>
    </row>
    <row r="66" spans="1:28" s="5" customFormat="1" ht="15.75" customHeight="1" x14ac:dyDescent="0.4">
      <c r="A66" s="221"/>
      <c r="B66" s="132" t="s">
        <v>423</v>
      </c>
      <c r="C66" s="129" t="s">
        <v>0</v>
      </c>
      <c r="D66" s="133">
        <v>8</v>
      </c>
      <c r="E66" s="130"/>
      <c r="F66" s="130"/>
      <c r="G66" s="130"/>
      <c r="H66" s="130"/>
      <c r="I66" s="130"/>
      <c r="J66" s="95"/>
      <c r="K66" s="52"/>
      <c r="L66" s="52"/>
      <c r="M66" s="52"/>
      <c r="N66" s="52"/>
      <c r="O66" s="47"/>
      <c r="P66" s="131"/>
      <c r="Q66" s="131"/>
      <c r="R66" s="131"/>
      <c r="S66" s="131"/>
      <c r="T66" s="32"/>
      <c r="U66" s="66"/>
      <c r="V66" s="66"/>
      <c r="W66" s="66"/>
      <c r="X66" s="66"/>
      <c r="Y66" s="67"/>
      <c r="Z66" s="67"/>
      <c r="AA66" s="67"/>
      <c r="AB66" s="66"/>
    </row>
    <row r="67" spans="1:28" s="5" customFormat="1" ht="15.75" customHeight="1" x14ac:dyDescent="0.4">
      <c r="A67" s="221"/>
      <c r="B67" s="132" t="s">
        <v>424</v>
      </c>
      <c r="C67" s="129" t="s">
        <v>0</v>
      </c>
      <c r="D67" s="133">
        <v>6</v>
      </c>
      <c r="E67" s="130"/>
      <c r="F67" s="130"/>
      <c r="G67" s="130"/>
      <c r="H67" s="130"/>
      <c r="I67" s="130"/>
      <c r="J67" s="95"/>
      <c r="K67" s="52"/>
      <c r="L67" s="52"/>
      <c r="M67" s="52"/>
      <c r="N67" s="52"/>
      <c r="O67" s="47"/>
      <c r="P67" s="131"/>
      <c r="Q67" s="131"/>
      <c r="R67" s="131"/>
      <c r="S67" s="131"/>
      <c r="T67" s="32"/>
      <c r="U67" s="66"/>
      <c r="V67" s="66"/>
      <c r="W67" s="66"/>
      <c r="X67" s="66"/>
      <c r="Y67" s="67"/>
      <c r="Z67" s="67"/>
      <c r="AA67" s="67"/>
      <c r="AB67" s="66"/>
    </row>
    <row r="68" spans="1:28" s="5" customFormat="1" ht="15.75" customHeight="1" x14ac:dyDescent="0.4">
      <c r="A68" s="221"/>
      <c r="B68" s="128" t="s">
        <v>365</v>
      </c>
      <c r="C68" s="129" t="s">
        <v>359</v>
      </c>
      <c r="D68" s="124"/>
      <c r="E68" s="130"/>
      <c r="F68" s="130"/>
      <c r="G68" s="130"/>
      <c r="H68" s="130"/>
      <c r="I68" s="130"/>
      <c r="J68" s="95"/>
      <c r="K68" s="52"/>
      <c r="L68" s="52"/>
      <c r="M68" s="52"/>
      <c r="N68" s="52"/>
      <c r="O68" s="47"/>
      <c r="P68" s="131"/>
      <c r="Q68" s="131"/>
      <c r="R68" s="131"/>
      <c r="S68" s="131"/>
      <c r="T68" s="32"/>
      <c r="U68" s="66"/>
      <c r="V68" s="66"/>
      <c r="W68" s="66"/>
      <c r="X68" s="66"/>
      <c r="Y68" s="67"/>
      <c r="Z68" s="67"/>
      <c r="AA68" s="67"/>
      <c r="AB68" s="66"/>
    </row>
    <row r="69" spans="1:28" s="5" customFormat="1" ht="15.75" customHeight="1" x14ac:dyDescent="0.4">
      <c r="A69" s="221"/>
      <c r="B69" s="132" t="s">
        <v>425</v>
      </c>
      <c r="C69" s="129" t="s">
        <v>0</v>
      </c>
      <c r="D69" s="133">
        <v>8</v>
      </c>
      <c r="E69" s="130"/>
      <c r="F69" s="130"/>
      <c r="G69" s="130"/>
      <c r="H69" s="130"/>
      <c r="I69" s="130"/>
      <c r="J69" s="95"/>
      <c r="K69" s="52"/>
      <c r="L69" s="52"/>
      <c r="M69" s="52"/>
      <c r="N69" s="52"/>
      <c r="O69" s="47"/>
      <c r="P69" s="131"/>
      <c r="Q69" s="131"/>
      <c r="R69" s="131"/>
      <c r="S69" s="131"/>
      <c r="T69" s="32"/>
      <c r="U69" s="66"/>
      <c r="V69" s="66"/>
      <c r="W69" s="66"/>
      <c r="X69" s="66"/>
      <c r="Y69" s="67"/>
      <c r="Z69" s="67"/>
      <c r="AA69" s="67"/>
      <c r="AB69" s="66"/>
    </row>
    <row r="70" spans="1:28" s="5" customFormat="1" ht="15.75" customHeight="1" x14ac:dyDescent="0.4">
      <c r="A70" s="108"/>
      <c r="B70" s="132" t="s">
        <v>426</v>
      </c>
      <c r="C70" s="129" t="s">
        <v>0</v>
      </c>
      <c r="D70" s="133">
        <v>7</v>
      </c>
      <c r="E70" s="130"/>
      <c r="F70" s="130"/>
      <c r="G70" s="130"/>
      <c r="H70" s="130"/>
      <c r="I70" s="130"/>
      <c r="J70" s="95"/>
      <c r="K70" s="52"/>
      <c r="L70" s="52"/>
      <c r="M70" s="52"/>
      <c r="N70" s="52"/>
      <c r="O70" s="47"/>
      <c r="P70" s="131"/>
      <c r="Q70" s="131"/>
      <c r="R70" s="131"/>
      <c r="S70" s="131"/>
      <c r="T70" s="32"/>
      <c r="U70" s="66"/>
      <c r="V70" s="66"/>
      <c r="W70" s="66"/>
      <c r="X70" s="66"/>
      <c r="Y70" s="67"/>
      <c r="Z70" s="67"/>
      <c r="AA70" s="67"/>
      <c r="AB70" s="66"/>
    </row>
    <row r="71" spans="1:28" s="5" customFormat="1" ht="15.75" customHeight="1" x14ac:dyDescent="0.4">
      <c r="A71" s="108"/>
      <c r="B71" s="128" t="s">
        <v>368</v>
      </c>
      <c r="C71" s="129" t="s">
        <v>359</v>
      </c>
      <c r="D71" s="124"/>
      <c r="E71" s="130"/>
      <c r="F71" s="130"/>
      <c r="G71" s="130"/>
      <c r="H71" s="130"/>
      <c r="I71" s="130"/>
      <c r="J71" s="95"/>
      <c r="K71" s="52"/>
      <c r="L71" s="52"/>
      <c r="M71" s="52"/>
      <c r="N71" s="52"/>
      <c r="O71" s="47"/>
      <c r="P71" s="131"/>
      <c r="Q71" s="131"/>
      <c r="R71" s="131"/>
      <c r="S71" s="131"/>
      <c r="T71" s="32"/>
      <c r="U71" s="66"/>
      <c r="V71" s="66"/>
      <c r="W71" s="66"/>
      <c r="X71" s="66"/>
      <c r="Y71" s="67"/>
      <c r="Z71" s="67"/>
      <c r="AA71" s="67"/>
      <c r="AB71" s="66"/>
    </row>
    <row r="72" spans="1:28" s="5" customFormat="1" ht="15.75" customHeight="1" x14ac:dyDescent="0.4">
      <c r="A72" s="108"/>
      <c r="B72" s="132" t="s">
        <v>427</v>
      </c>
      <c r="C72" s="129" t="s">
        <v>0</v>
      </c>
      <c r="D72" s="133">
        <v>4</v>
      </c>
      <c r="E72" s="130"/>
      <c r="F72" s="130"/>
      <c r="G72" s="130"/>
      <c r="H72" s="130"/>
      <c r="I72" s="130"/>
      <c r="J72" s="95"/>
      <c r="K72" s="52"/>
      <c r="L72" s="52"/>
      <c r="M72" s="52"/>
      <c r="N72" s="52"/>
      <c r="O72" s="47"/>
      <c r="P72" s="131"/>
      <c r="Q72" s="131"/>
      <c r="R72" s="131"/>
      <c r="S72" s="131"/>
      <c r="T72" s="32"/>
      <c r="U72" s="66"/>
      <c r="V72" s="66"/>
      <c r="W72" s="66"/>
      <c r="X72" s="66"/>
      <c r="Y72" s="67"/>
      <c r="Z72" s="67"/>
      <c r="AA72" s="67"/>
      <c r="AB72" s="66"/>
    </row>
    <row r="73" spans="1:28" s="5" customFormat="1" ht="15.75" customHeight="1" x14ac:dyDescent="0.4">
      <c r="A73" s="108"/>
      <c r="B73" s="132" t="s">
        <v>428</v>
      </c>
      <c r="C73" s="129" t="s">
        <v>0</v>
      </c>
      <c r="D73" s="133">
        <v>6</v>
      </c>
      <c r="E73" s="130"/>
      <c r="F73" s="130"/>
      <c r="G73" s="130"/>
      <c r="H73" s="130"/>
      <c r="I73" s="130"/>
      <c r="J73" s="95"/>
      <c r="K73" s="52"/>
      <c r="L73" s="52"/>
      <c r="M73" s="52"/>
      <c r="N73" s="52"/>
      <c r="O73" s="47"/>
      <c r="P73" s="131"/>
      <c r="Q73" s="131"/>
      <c r="R73" s="131"/>
      <c r="S73" s="131"/>
      <c r="T73" s="32"/>
      <c r="U73" s="66"/>
      <c r="V73" s="66"/>
      <c r="W73" s="66"/>
      <c r="X73" s="66"/>
      <c r="Y73" s="67"/>
      <c r="Z73" s="67"/>
      <c r="AA73" s="67"/>
      <c r="AB73" s="66"/>
    </row>
    <row r="74" spans="1:28" s="5" customFormat="1" ht="28.5" customHeight="1" x14ac:dyDescent="0.4">
      <c r="A74" s="108"/>
      <c r="B74" s="128" t="s">
        <v>523</v>
      </c>
      <c r="C74" s="129" t="s">
        <v>359</v>
      </c>
      <c r="D74" s="124"/>
      <c r="E74" s="130"/>
      <c r="F74" s="130"/>
      <c r="G74" s="130"/>
      <c r="H74" s="130"/>
      <c r="I74" s="130"/>
      <c r="J74" s="95"/>
      <c r="K74" s="52"/>
      <c r="L74" s="52"/>
      <c r="M74" s="52"/>
      <c r="N74" s="52"/>
      <c r="O74" s="47"/>
      <c r="P74" s="131"/>
      <c r="Q74" s="131"/>
      <c r="R74" s="131"/>
      <c r="S74" s="131"/>
      <c r="T74" s="32"/>
      <c r="U74" s="66"/>
      <c r="V74" s="66"/>
      <c r="W74" s="66"/>
      <c r="X74" s="66"/>
      <c r="Y74" s="67"/>
      <c r="Z74" s="67"/>
      <c r="AA74" s="67"/>
      <c r="AB74" s="66"/>
    </row>
    <row r="75" spans="1:28" s="5" customFormat="1" ht="15.75" customHeight="1" x14ac:dyDescent="0.4">
      <c r="A75" s="108"/>
      <c r="B75" s="132" t="s">
        <v>430</v>
      </c>
      <c r="C75" s="129" t="s">
        <v>0</v>
      </c>
      <c r="D75" s="133">
        <v>6</v>
      </c>
      <c r="E75" s="130"/>
      <c r="F75" s="130"/>
      <c r="G75" s="130"/>
      <c r="H75" s="130"/>
      <c r="I75" s="130"/>
      <c r="J75" s="95"/>
      <c r="K75" s="52"/>
      <c r="L75" s="52"/>
      <c r="M75" s="52"/>
      <c r="N75" s="52"/>
      <c r="O75" s="47"/>
      <c r="P75" s="131"/>
      <c r="Q75" s="131"/>
      <c r="R75" s="131"/>
      <c r="S75" s="131"/>
      <c r="T75" s="32"/>
      <c r="U75" s="66"/>
      <c r="V75" s="66"/>
      <c r="W75" s="66"/>
      <c r="X75" s="66"/>
      <c r="Y75" s="67"/>
      <c r="Z75" s="67"/>
      <c r="AA75" s="67"/>
      <c r="AB75" s="66"/>
    </row>
    <row r="76" spans="1:28" s="5" customFormat="1" ht="15.75" customHeight="1" x14ac:dyDescent="0.4">
      <c r="A76" s="108"/>
      <c r="B76" s="132" t="s">
        <v>431</v>
      </c>
      <c r="C76" s="129" t="s">
        <v>0</v>
      </c>
      <c r="D76" s="133">
        <v>7</v>
      </c>
      <c r="E76" s="130"/>
      <c r="F76" s="130"/>
      <c r="G76" s="130"/>
      <c r="H76" s="130"/>
      <c r="I76" s="130"/>
      <c r="J76" s="95"/>
      <c r="K76" s="52"/>
      <c r="L76" s="52"/>
      <c r="M76" s="52"/>
      <c r="N76" s="52"/>
      <c r="O76" s="47"/>
      <c r="P76" s="131"/>
      <c r="Q76" s="131"/>
      <c r="R76" s="131"/>
      <c r="S76" s="131"/>
      <c r="T76" s="32"/>
      <c r="U76" s="66"/>
      <c r="V76" s="66"/>
      <c r="W76" s="66"/>
      <c r="X76" s="66"/>
      <c r="Y76" s="67"/>
      <c r="Z76" s="67"/>
      <c r="AA76" s="67"/>
      <c r="AB76" s="66"/>
    </row>
    <row r="77" spans="1:28" s="5" customFormat="1" ht="15.75" customHeight="1" x14ac:dyDescent="0.4">
      <c r="A77" s="108"/>
      <c r="B77" s="134" t="s">
        <v>371</v>
      </c>
      <c r="C77" s="135"/>
      <c r="D77" s="136">
        <f>SUM(D63:D76)</f>
        <v>60</v>
      </c>
      <c r="E77" s="130"/>
      <c r="F77" s="94"/>
      <c r="G77" s="95"/>
      <c r="H77" s="95"/>
      <c r="I77" s="95"/>
      <c r="J77" s="95"/>
      <c r="K77" s="52"/>
      <c r="L77" s="52"/>
      <c r="M77" s="52"/>
      <c r="N77" s="52"/>
      <c r="O77" s="47"/>
      <c r="P77" s="131"/>
      <c r="Q77" s="131"/>
      <c r="R77" s="131"/>
      <c r="S77" s="131"/>
      <c r="T77" s="32"/>
      <c r="U77" s="66"/>
      <c r="V77" s="66"/>
      <c r="W77" s="66"/>
      <c r="X77" s="66"/>
      <c r="Y77" s="67"/>
      <c r="Z77" s="67"/>
      <c r="AA77" s="67"/>
      <c r="AB77" s="66"/>
    </row>
    <row r="78" spans="1:28" ht="28.5" customHeight="1" x14ac:dyDescent="0.4">
      <c r="A78" s="108"/>
      <c r="B78" s="43" t="s">
        <v>514</v>
      </c>
      <c r="C78" s="43"/>
      <c r="D78" s="43"/>
      <c r="E78" s="43"/>
      <c r="F78" s="222" t="s">
        <v>511</v>
      </c>
      <c r="G78" s="223"/>
      <c r="H78" s="223"/>
      <c r="I78" s="223"/>
      <c r="J78" s="223"/>
      <c r="K78" s="223"/>
      <c r="L78" s="223"/>
      <c r="M78" s="223"/>
      <c r="N78" s="223"/>
      <c r="O78" s="224"/>
      <c r="P78" s="224"/>
      <c r="Q78" s="224"/>
      <c r="R78" s="224"/>
      <c r="S78" s="224"/>
      <c r="T78" s="224"/>
      <c r="U78" s="66"/>
      <c r="V78" s="66"/>
      <c r="W78" s="66"/>
      <c r="X78" s="66"/>
      <c r="Y78" s="67"/>
      <c r="Z78" s="67"/>
      <c r="AA78" s="67"/>
      <c r="AB78" s="66"/>
    </row>
    <row r="79" spans="1:28" ht="32.1" customHeight="1" x14ac:dyDescent="0.4">
      <c r="A79" s="108"/>
      <c r="B79" s="43" t="s">
        <v>642</v>
      </c>
      <c r="C79" s="92"/>
      <c r="D79" s="92"/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8"/>
      <c r="P79" s="228"/>
      <c r="Q79" s="228"/>
      <c r="R79" s="228"/>
      <c r="S79" s="228"/>
      <c r="T79" s="228"/>
      <c r="U79" s="66"/>
      <c r="V79" s="66"/>
      <c r="W79" s="66"/>
      <c r="X79" s="66"/>
      <c r="Y79" s="67"/>
      <c r="Z79" s="67"/>
      <c r="AA79" s="67"/>
      <c r="AB79" s="66"/>
    </row>
    <row r="80" spans="1:28" ht="16.149999999999999" customHeight="1" x14ac:dyDescent="0.4">
      <c r="A80" s="108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</row>
    <row r="81" spans="1:28" ht="16.149999999999999" customHeight="1" x14ac:dyDescent="0.4">
      <c r="A81" s="108"/>
      <c r="P81" s="2"/>
      <c r="Q81" s="2"/>
      <c r="R81" s="2"/>
      <c r="S81" s="2"/>
      <c r="T81" s="2"/>
      <c r="U81" s="5"/>
      <c r="V81" s="5"/>
      <c r="W81" s="5"/>
      <c r="X81" s="5"/>
      <c r="Y81" s="5"/>
      <c r="Z81" s="5"/>
      <c r="AA81" s="5"/>
      <c r="AB81" s="5"/>
    </row>
    <row r="82" spans="1:28" ht="16.149999999999999" customHeight="1" x14ac:dyDescent="0.4">
      <c r="A82" s="108"/>
      <c r="P82" s="2"/>
      <c r="Q82" s="2"/>
      <c r="R82" s="2"/>
      <c r="S82" s="2"/>
      <c r="T82" s="2"/>
      <c r="U82" s="5"/>
      <c r="V82" s="5"/>
      <c r="W82" s="5"/>
      <c r="X82" s="5"/>
      <c r="Y82" s="5"/>
      <c r="Z82" s="5"/>
      <c r="AA82" s="5"/>
      <c r="AB82" s="5"/>
    </row>
    <row r="83" spans="1:28" ht="16.149999999999999" customHeight="1" x14ac:dyDescent="0.4"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</row>
    <row r="84" spans="1:28" ht="16.149999999999999" customHeight="1" x14ac:dyDescent="0.4">
      <c r="P84" s="2"/>
      <c r="Q84" s="2"/>
      <c r="R84" s="2"/>
      <c r="S84" s="2"/>
      <c r="T84" s="2"/>
      <c r="U84" s="4"/>
      <c r="V84" s="4"/>
      <c r="W84" s="4"/>
      <c r="X84" s="4"/>
      <c r="Y84" s="4"/>
      <c r="Z84" s="4"/>
      <c r="AA84" s="4"/>
      <c r="AB84" s="4"/>
    </row>
    <row r="85" spans="1:28" s="1" customFormat="1" ht="16.149999999999999" customHeight="1" x14ac:dyDescent="0.4">
      <c r="A85" s="2"/>
      <c r="U85" s="4"/>
      <c r="V85" s="4"/>
      <c r="W85" s="4"/>
      <c r="X85" s="4"/>
      <c r="Y85" s="4"/>
      <c r="Z85" s="4"/>
      <c r="AA85" s="4"/>
      <c r="AB85" s="4"/>
    </row>
    <row r="86" spans="1:28" s="1" customFormat="1" ht="16.149999999999999" customHeight="1" x14ac:dyDescent="0.4">
      <c r="A86" s="2"/>
      <c r="U86" s="4"/>
      <c r="V86" s="4"/>
      <c r="W86" s="4"/>
      <c r="X86" s="4"/>
      <c r="Y86" s="4"/>
      <c r="Z86" s="4"/>
      <c r="AA86" s="4"/>
      <c r="AB86" s="4"/>
    </row>
    <row r="87" spans="1:28" s="5" customFormat="1" ht="16.149999999999999" customHeight="1" x14ac:dyDescent="0.4">
      <c r="A87" s="2"/>
      <c r="U87" s="4"/>
      <c r="V87" s="4"/>
      <c r="W87" s="4"/>
      <c r="X87" s="4"/>
      <c r="Y87" s="4"/>
      <c r="Z87" s="4"/>
      <c r="AA87" s="4"/>
      <c r="AB87" s="4"/>
    </row>
    <row r="88" spans="1:28" s="5" customFormat="1" ht="16.149999999999999" customHeight="1" x14ac:dyDescent="0.4">
      <c r="A88" s="2"/>
      <c r="U88" s="4"/>
      <c r="V88" s="4"/>
      <c r="W88" s="4"/>
      <c r="X88" s="4"/>
      <c r="Y88" s="4"/>
      <c r="Z88" s="4"/>
      <c r="AA88" s="4"/>
      <c r="AB88" s="4"/>
    </row>
    <row r="89" spans="1:28" s="1" customFormat="1" ht="16.149999999999999" customHeight="1" x14ac:dyDescent="0.4">
      <c r="A89" s="2"/>
      <c r="U89" s="2"/>
      <c r="V89" s="2"/>
      <c r="W89" s="2"/>
      <c r="X89" s="2"/>
      <c r="Y89" s="2"/>
      <c r="Z89" s="2"/>
      <c r="AA89" s="2"/>
      <c r="AB89" s="2"/>
    </row>
    <row r="90" spans="1:28" s="4" customFormat="1" ht="16.149999999999999" customHeight="1" x14ac:dyDescent="0.4">
      <c r="A90" s="1"/>
      <c r="U90" s="2"/>
      <c r="V90" s="2"/>
      <c r="W90" s="2"/>
      <c r="X90" s="2"/>
      <c r="Y90" s="2"/>
      <c r="Z90" s="2"/>
      <c r="AA90" s="2"/>
      <c r="AB90" s="2"/>
    </row>
    <row r="91" spans="1:28" s="4" customFormat="1" ht="16.149999999999999" customHeight="1" x14ac:dyDescent="0.4">
      <c r="A91" s="1"/>
      <c r="U91" s="2"/>
      <c r="V91" s="2"/>
      <c r="W91" s="2"/>
      <c r="X91" s="2"/>
      <c r="Y91" s="2"/>
      <c r="Z91" s="2"/>
      <c r="AA91" s="2"/>
      <c r="AB91" s="2"/>
    </row>
    <row r="92" spans="1:28" s="4" customFormat="1" ht="16.149999999999999" customHeight="1" x14ac:dyDescent="0.4">
      <c r="A92" s="5"/>
      <c r="U92" s="2"/>
      <c r="V92" s="2"/>
      <c r="W92" s="2"/>
      <c r="X92" s="2"/>
      <c r="Y92" s="2"/>
      <c r="Z92" s="2"/>
      <c r="AA92" s="2"/>
      <c r="AB92" s="2"/>
    </row>
    <row r="93" spans="1:28" s="4" customFormat="1" ht="16.149999999999999" customHeight="1" x14ac:dyDescent="0.4">
      <c r="A93" s="5"/>
      <c r="U93" s="2"/>
      <c r="V93" s="2"/>
      <c r="W93" s="2"/>
      <c r="X93" s="2"/>
      <c r="Y93" s="2"/>
      <c r="Z93" s="2"/>
      <c r="AA93" s="2"/>
      <c r="AB93" s="2"/>
    </row>
    <row r="94" spans="1:28" s="4" customFormat="1" ht="16.149999999999999" customHeight="1" x14ac:dyDescent="0.4">
      <c r="A94" s="1"/>
      <c r="U94" s="2"/>
      <c r="V94" s="2"/>
      <c r="W94" s="2"/>
      <c r="X94" s="2"/>
      <c r="Y94" s="2"/>
      <c r="Z94" s="2"/>
      <c r="AA94" s="2"/>
      <c r="AB94" s="2"/>
    </row>
    <row r="95" spans="1:28" ht="16.149999999999999" customHeight="1" x14ac:dyDescent="0.4">
      <c r="A95" s="4"/>
      <c r="P95" s="2"/>
      <c r="Q95" s="2"/>
      <c r="R95" s="2"/>
      <c r="S95" s="2"/>
      <c r="T95" s="2"/>
    </row>
    <row r="96" spans="1:28" ht="16.149999999999999" customHeight="1" x14ac:dyDescent="0.4">
      <c r="A96" s="4"/>
      <c r="P96" s="2"/>
      <c r="Q96" s="2"/>
      <c r="R96" s="2"/>
      <c r="S96" s="2"/>
      <c r="T96" s="2"/>
    </row>
    <row r="97" spans="1:20" ht="16.149999999999999" customHeight="1" x14ac:dyDescent="0.4">
      <c r="A97" s="4"/>
      <c r="P97" s="2"/>
      <c r="Q97" s="2"/>
      <c r="R97" s="2"/>
      <c r="S97" s="2"/>
      <c r="T97" s="2"/>
    </row>
    <row r="98" spans="1:20" ht="16.149999999999999" customHeight="1" x14ac:dyDescent="0.4">
      <c r="A98" s="4"/>
      <c r="P98" s="2"/>
      <c r="Q98" s="2"/>
      <c r="R98" s="2"/>
      <c r="S98" s="2"/>
      <c r="T98" s="2"/>
    </row>
    <row r="99" spans="1:20" ht="16.149999999999999" customHeight="1" x14ac:dyDescent="0.4">
      <c r="A99" s="4"/>
      <c r="P99" s="2"/>
      <c r="Q99" s="2"/>
      <c r="R99" s="2"/>
      <c r="S99" s="2"/>
      <c r="T99" s="2"/>
    </row>
    <row r="100" spans="1:20" ht="16.149999999999999" customHeight="1" x14ac:dyDescent="0.4">
      <c r="P100" s="2"/>
      <c r="Q100" s="2"/>
      <c r="R100" s="2"/>
      <c r="S100" s="2"/>
      <c r="T100" s="2"/>
    </row>
    <row r="101" spans="1:20" ht="16.149999999999999" customHeight="1" x14ac:dyDescent="0.4">
      <c r="P101" s="2"/>
      <c r="Q101" s="2"/>
      <c r="R101" s="2"/>
      <c r="S101" s="2"/>
      <c r="T101" s="2"/>
    </row>
    <row r="102" spans="1:20" ht="16.149999999999999" customHeight="1" x14ac:dyDescent="0.4">
      <c r="P102" s="2"/>
      <c r="Q102" s="2"/>
      <c r="R102" s="2"/>
      <c r="S102" s="2"/>
      <c r="T102" s="2"/>
    </row>
    <row r="103" spans="1:20" ht="16.149999999999999" customHeight="1" x14ac:dyDescent="0.4">
      <c r="P103" s="2"/>
      <c r="Q103" s="2"/>
      <c r="R103" s="2"/>
      <c r="S103" s="2"/>
      <c r="T103" s="2"/>
    </row>
    <row r="104" spans="1:20" ht="16.149999999999999" customHeight="1" x14ac:dyDescent="0.4">
      <c r="P104" s="2"/>
      <c r="Q104" s="2"/>
      <c r="R104" s="2"/>
      <c r="S104" s="2"/>
      <c r="T104" s="2"/>
    </row>
    <row r="105" spans="1:20" ht="16.149999999999999" customHeight="1" x14ac:dyDescent="0.4">
      <c r="P105" s="2"/>
      <c r="Q105" s="2"/>
      <c r="R105" s="2"/>
      <c r="S105" s="2"/>
      <c r="T105" s="2"/>
    </row>
    <row r="106" spans="1:20" ht="16.149999999999999" customHeight="1" x14ac:dyDescent="0.4">
      <c r="P106" s="2"/>
      <c r="Q106" s="2"/>
      <c r="R106" s="2"/>
      <c r="S106" s="2"/>
      <c r="T106" s="2"/>
    </row>
    <row r="107" spans="1:20" ht="16.149999999999999" customHeight="1" x14ac:dyDescent="0.4">
      <c r="P107" s="2"/>
      <c r="Q107" s="2"/>
      <c r="R107" s="2"/>
      <c r="S107" s="2"/>
      <c r="T107" s="2"/>
    </row>
    <row r="108" spans="1:20" ht="16.149999999999999" customHeight="1" x14ac:dyDescent="0.4">
      <c r="P108" s="2"/>
      <c r="Q108" s="2"/>
      <c r="R108" s="2"/>
      <c r="S108" s="2"/>
      <c r="T108" s="2"/>
    </row>
    <row r="109" spans="1:20" ht="16.149999999999999" customHeight="1" x14ac:dyDescent="0.4">
      <c r="P109" s="2"/>
      <c r="Q109" s="2"/>
      <c r="R109" s="2"/>
      <c r="S109" s="2"/>
      <c r="T109" s="2"/>
    </row>
    <row r="110" spans="1:20" ht="16.149999999999999" customHeight="1" x14ac:dyDescent="0.4">
      <c r="P110" s="2"/>
      <c r="Q110" s="2"/>
      <c r="R110" s="2"/>
      <c r="S110" s="2"/>
      <c r="T110" s="2"/>
    </row>
    <row r="111" spans="1:20" ht="16.149999999999999" customHeight="1" x14ac:dyDescent="0.4">
      <c r="P111" s="2"/>
      <c r="Q111" s="2"/>
      <c r="R111" s="2"/>
      <c r="S111" s="2"/>
      <c r="T111" s="2"/>
    </row>
    <row r="112" spans="1:20" ht="16.149999999999999" customHeight="1" x14ac:dyDescent="0.4">
      <c r="P112" s="2"/>
      <c r="Q112" s="2"/>
      <c r="R112" s="2"/>
      <c r="S112" s="2"/>
      <c r="T112" s="2"/>
    </row>
    <row r="113" s="2" customFormat="1" ht="16.149999999999999" customHeight="1" x14ac:dyDescent="0.4"/>
    <row r="114" s="2" customFormat="1" ht="16.149999999999999" customHeight="1" x14ac:dyDescent="0.4"/>
    <row r="115" s="2" customFormat="1" ht="16.149999999999999" customHeight="1" x14ac:dyDescent="0.4"/>
    <row r="116" s="2" customFormat="1" ht="16.149999999999999" customHeight="1" x14ac:dyDescent="0.4"/>
    <row r="117" s="2" customFormat="1" ht="16.149999999999999" customHeight="1" x14ac:dyDescent="0.4"/>
    <row r="118" s="2" customFormat="1" ht="16.149999999999999" customHeight="1" x14ac:dyDescent="0.4"/>
    <row r="119" s="2" customFormat="1" ht="16.149999999999999" customHeight="1" x14ac:dyDescent="0.4"/>
    <row r="120" s="2" customFormat="1" ht="16.149999999999999" customHeight="1" x14ac:dyDescent="0.4"/>
    <row r="121" s="2" customFormat="1" ht="16.149999999999999" customHeight="1" x14ac:dyDescent="0.4"/>
    <row r="122" s="2" customFormat="1" ht="16.149999999999999" customHeight="1" x14ac:dyDescent="0.4"/>
    <row r="123" s="2" customFormat="1" ht="16.149999999999999" customHeight="1" x14ac:dyDescent="0.4"/>
    <row r="124" s="2" customFormat="1" ht="16.149999999999999" customHeight="1" x14ac:dyDescent="0.4"/>
    <row r="125" s="2" customFormat="1" ht="16.149999999999999" customHeight="1" x14ac:dyDescent="0.4"/>
    <row r="126" s="2" customFormat="1" ht="16.149999999999999" customHeight="1" x14ac:dyDescent="0.4"/>
    <row r="127" s="2" customFormat="1" ht="16.149999999999999" customHeight="1" x14ac:dyDescent="0.4"/>
    <row r="128" s="2" customFormat="1" ht="16.149999999999999" customHeight="1" x14ac:dyDescent="0.4"/>
    <row r="129" spans="1:28" ht="16.149999999999999" customHeight="1" x14ac:dyDescent="0.4">
      <c r="P129" s="2"/>
      <c r="Q129" s="2"/>
      <c r="R129" s="2"/>
      <c r="S129" s="2"/>
      <c r="T129" s="2"/>
    </row>
    <row r="130" spans="1:28" ht="16.149999999999999" customHeight="1" x14ac:dyDescent="0.4">
      <c r="P130" s="2"/>
      <c r="Q130" s="2"/>
      <c r="R130" s="2"/>
      <c r="S130" s="2"/>
      <c r="T130" s="2"/>
    </row>
    <row r="131" spans="1:28" ht="16.149999999999999" customHeight="1" x14ac:dyDescent="0.4">
      <c r="P131" s="2"/>
      <c r="Q131" s="2"/>
      <c r="R131" s="2"/>
      <c r="S131" s="2"/>
      <c r="T131" s="2"/>
    </row>
    <row r="132" spans="1:28" ht="16.149999999999999" customHeight="1" x14ac:dyDescent="0.4">
      <c r="P132" s="2"/>
      <c r="Q132" s="2"/>
      <c r="R132" s="2"/>
      <c r="S132" s="2"/>
      <c r="T132" s="2"/>
    </row>
    <row r="133" spans="1:28" ht="16.149999999999999" customHeight="1" x14ac:dyDescent="0.4"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</row>
    <row r="134" spans="1:28" ht="16.149999999999999" customHeight="1" x14ac:dyDescent="0.4"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</row>
    <row r="135" spans="1:28" ht="16.149999999999999" customHeight="1" x14ac:dyDescent="0.4">
      <c r="P135" s="2"/>
      <c r="Q135" s="2"/>
      <c r="R135" s="2"/>
      <c r="S135" s="2"/>
      <c r="T135" s="2"/>
      <c r="U135" s="5"/>
      <c r="V135" s="5"/>
      <c r="W135" s="5"/>
      <c r="X135" s="5"/>
      <c r="Y135" s="5"/>
      <c r="Z135" s="5"/>
      <c r="AA135" s="5"/>
      <c r="AB135" s="5"/>
    </row>
    <row r="136" spans="1:28" ht="16.149999999999999" customHeight="1" x14ac:dyDescent="0.4">
      <c r="P136" s="2"/>
      <c r="Q136" s="2"/>
      <c r="R136" s="2"/>
      <c r="S136" s="2"/>
      <c r="T136" s="2"/>
      <c r="U136" s="5"/>
      <c r="V136" s="5"/>
      <c r="W136" s="5"/>
      <c r="X136" s="5"/>
      <c r="Y136" s="5"/>
      <c r="Z136" s="5"/>
      <c r="AA136" s="5"/>
      <c r="AB136" s="5"/>
    </row>
    <row r="137" spans="1:28" ht="16.149999999999999" customHeight="1" x14ac:dyDescent="0.4"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</row>
    <row r="138" spans="1:28" ht="16.149999999999999" customHeight="1" x14ac:dyDescent="0.4">
      <c r="P138" s="2"/>
      <c r="Q138" s="2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</row>
    <row r="139" spans="1:28" s="1" customFormat="1" ht="16.149999999999999" customHeight="1" x14ac:dyDescent="0.4">
      <c r="A139" s="2"/>
      <c r="U139" s="4"/>
      <c r="V139" s="4"/>
      <c r="W139" s="4"/>
      <c r="X139" s="4"/>
      <c r="Y139" s="4"/>
      <c r="Z139" s="4"/>
      <c r="AA139" s="4"/>
      <c r="AB139" s="4"/>
    </row>
    <row r="140" spans="1:28" s="1" customFormat="1" ht="16.149999999999999" customHeight="1" x14ac:dyDescent="0.4">
      <c r="A140" s="2"/>
      <c r="U140" s="4"/>
      <c r="V140" s="4"/>
      <c r="W140" s="4"/>
      <c r="X140" s="4"/>
      <c r="Y140" s="4"/>
      <c r="Z140" s="4"/>
      <c r="AA140" s="4"/>
      <c r="AB140" s="4"/>
    </row>
    <row r="141" spans="1:28" s="5" customFormat="1" ht="16.149999999999999" customHeight="1" x14ac:dyDescent="0.4">
      <c r="A141" s="2"/>
      <c r="U141" s="4"/>
      <c r="V141" s="4"/>
      <c r="W141" s="4"/>
      <c r="X141" s="4"/>
      <c r="Y141" s="4"/>
      <c r="Z141" s="4"/>
      <c r="AA141" s="4"/>
      <c r="AB141" s="4"/>
    </row>
    <row r="142" spans="1:28" s="5" customFormat="1" ht="16.149999999999999" customHeight="1" x14ac:dyDescent="0.4">
      <c r="A142" s="2"/>
      <c r="U142" s="2"/>
      <c r="V142" s="2"/>
      <c r="W142" s="2"/>
      <c r="X142" s="2"/>
      <c r="Y142" s="2"/>
      <c r="Z142" s="2"/>
      <c r="AA142" s="2"/>
      <c r="AB142" s="2"/>
    </row>
    <row r="143" spans="1:28" s="1" customFormat="1" ht="16.149999999999999" customHeight="1" x14ac:dyDescent="0.4">
      <c r="A143" s="2"/>
      <c r="U143" s="2"/>
      <c r="V143" s="2"/>
      <c r="W143" s="2"/>
      <c r="X143" s="2"/>
      <c r="Y143" s="2"/>
      <c r="Z143" s="2"/>
      <c r="AA143" s="2"/>
      <c r="AB143" s="2"/>
    </row>
    <row r="144" spans="1:28" s="4" customFormat="1" ht="16.149999999999999" customHeight="1" x14ac:dyDescent="0.4">
      <c r="A144" s="1"/>
      <c r="U144" s="2"/>
      <c r="V144" s="2"/>
      <c r="W144" s="2"/>
      <c r="X144" s="2"/>
      <c r="Y144" s="2"/>
      <c r="Z144" s="2"/>
      <c r="AA144" s="2"/>
      <c r="AB144" s="2"/>
    </row>
    <row r="145" spans="1:28" s="4" customFormat="1" ht="16.149999999999999" customHeight="1" x14ac:dyDescent="0.4">
      <c r="A145" s="1"/>
      <c r="U145" s="2"/>
      <c r="V145" s="2"/>
      <c r="W145" s="2"/>
      <c r="X145" s="2"/>
      <c r="Y145" s="2"/>
      <c r="Z145" s="2"/>
      <c r="AA145" s="2"/>
      <c r="AB145" s="2"/>
    </row>
    <row r="146" spans="1:28" s="4" customFormat="1" ht="16.149999999999999" customHeight="1" x14ac:dyDescent="0.4">
      <c r="A146" s="5"/>
      <c r="U146" s="2"/>
      <c r="V146" s="2"/>
      <c r="W146" s="2"/>
      <c r="X146" s="2"/>
      <c r="Y146" s="2"/>
      <c r="Z146" s="2"/>
      <c r="AA146" s="2"/>
      <c r="AB146" s="2"/>
    </row>
    <row r="147" spans="1:28" s="4" customFormat="1" ht="16.149999999999999" customHeight="1" x14ac:dyDescent="0.4">
      <c r="A147" s="5"/>
      <c r="U147" s="2"/>
      <c r="V147" s="2"/>
      <c r="W147" s="2"/>
      <c r="X147" s="2"/>
      <c r="Y147" s="2"/>
      <c r="Z147" s="2"/>
      <c r="AA147" s="2"/>
      <c r="AB147" s="2"/>
    </row>
    <row r="148" spans="1:28" ht="16.149999999999999" customHeight="1" x14ac:dyDescent="0.4">
      <c r="A148" s="1"/>
      <c r="P148" s="2"/>
      <c r="Q148" s="2"/>
      <c r="R148" s="2"/>
      <c r="S148" s="2"/>
      <c r="T148" s="2"/>
    </row>
    <row r="149" spans="1:28" ht="16.149999999999999" customHeight="1" x14ac:dyDescent="0.4">
      <c r="A149" s="4"/>
      <c r="P149" s="2"/>
      <c r="Q149" s="2"/>
      <c r="R149" s="2"/>
      <c r="S149" s="2"/>
      <c r="T149" s="2"/>
    </row>
    <row r="150" spans="1:28" ht="16.149999999999999" customHeight="1" x14ac:dyDescent="0.4">
      <c r="A150" s="4"/>
      <c r="P150" s="2"/>
      <c r="Q150" s="2"/>
      <c r="R150" s="2"/>
      <c r="S150" s="2"/>
      <c r="T150" s="2"/>
    </row>
    <row r="151" spans="1:28" ht="16.149999999999999" customHeight="1" x14ac:dyDescent="0.4">
      <c r="A151" s="4"/>
      <c r="P151" s="2"/>
      <c r="Q151" s="2"/>
      <c r="R151" s="2"/>
      <c r="S151" s="2"/>
      <c r="T151" s="2"/>
    </row>
    <row r="152" spans="1:28" ht="16.149999999999999" customHeight="1" x14ac:dyDescent="0.4">
      <c r="A152" s="4"/>
      <c r="P152" s="2"/>
      <c r="Q152" s="2"/>
      <c r="R152" s="2"/>
      <c r="S152" s="2"/>
      <c r="T152" s="2"/>
    </row>
    <row r="153" spans="1:28" ht="16.149999999999999" customHeight="1" x14ac:dyDescent="0.4">
      <c r="P153" s="2"/>
      <c r="Q153" s="2"/>
      <c r="R153" s="2"/>
      <c r="S153" s="2"/>
      <c r="T153" s="2"/>
    </row>
    <row r="154" spans="1:28" ht="16.149999999999999" customHeight="1" x14ac:dyDescent="0.4">
      <c r="P154" s="2"/>
      <c r="Q154" s="2"/>
      <c r="R154" s="2"/>
      <c r="S154" s="2"/>
      <c r="T154" s="2"/>
    </row>
    <row r="155" spans="1:28" ht="16.149999999999999" customHeight="1" x14ac:dyDescent="0.4">
      <c r="P155" s="2"/>
      <c r="Q155" s="2"/>
      <c r="R155" s="2"/>
      <c r="S155" s="2"/>
      <c r="T155" s="2"/>
    </row>
    <row r="156" spans="1:28" ht="16.149999999999999" customHeight="1" x14ac:dyDescent="0.4">
      <c r="P156" s="2"/>
      <c r="Q156" s="2"/>
      <c r="R156" s="2"/>
      <c r="S156" s="2"/>
      <c r="T156" s="2"/>
    </row>
    <row r="157" spans="1:28" ht="16.149999999999999" customHeight="1" x14ac:dyDescent="0.4">
      <c r="P157" s="2"/>
      <c r="Q157" s="2"/>
      <c r="R157" s="2"/>
      <c r="S157" s="2"/>
      <c r="T157" s="2"/>
    </row>
    <row r="158" spans="1:28" ht="16.149999999999999" customHeight="1" x14ac:dyDescent="0.4">
      <c r="P158" s="2"/>
      <c r="Q158" s="2"/>
      <c r="R158" s="2"/>
      <c r="S158" s="2"/>
      <c r="T158" s="2"/>
    </row>
    <row r="159" spans="1:28" ht="16.149999999999999" customHeight="1" x14ac:dyDescent="0.4">
      <c r="P159" s="2"/>
      <c r="Q159" s="2"/>
      <c r="R159" s="2"/>
      <c r="S159" s="2"/>
      <c r="T159" s="2"/>
    </row>
    <row r="160" spans="1:28" ht="16.149999999999999" customHeight="1" x14ac:dyDescent="0.4">
      <c r="P160" s="2"/>
      <c r="Q160" s="2"/>
      <c r="R160" s="2"/>
      <c r="S160" s="2"/>
      <c r="T160" s="2"/>
    </row>
    <row r="161" s="2" customFormat="1" ht="16.149999999999999" customHeight="1" x14ac:dyDescent="0.4"/>
    <row r="162" s="2" customFormat="1" ht="16.149999999999999" customHeight="1" x14ac:dyDescent="0.4"/>
    <row r="163" s="2" customFormat="1" ht="16.149999999999999" customHeight="1" x14ac:dyDescent="0.4"/>
    <row r="164" s="2" customFormat="1" ht="16.149999999999999" customHeight="1" x14ac:dyDescent="0.4"/>
    <row r="165" s="2" customFormat="1" ht="16.149999999999999" customHeight="1" x14ac:dyDescent="0.4"/>
    <row r="166" s="2" customFormat="1" ht="16.149999999999999" customHeight="1" x14ac:dyDescent="0.4"/>
    <row r="167" s="2" customFormat="1" ht="16.149999999999999" customHeight="1" x14ac:dyDescent="0.4"/>
    <row r="168" s="2" customFormat="1" ht="16.149999999999999" customHeight="1" x14ac:dyDescent="0.4"/>
    <row r="169" s="2" customFormat="1" ht="16.149999999999999" customHeight="1" x14ac:dyDescent="0.4"/>
    <row r="170" s="2" customFormat="1" ht="16.149999999999999" customHeight="1" x14ac:dyDescent="0.4"/>
    <row r="171" s="2" customFormat="1" ht="16.149999999999999" customHeight="1" x14ac:dyDescent="0.4"/>
    <row r="172" s="2" customFormat="1" ht="16.149999999999999" customHeight="1" x14ac:dyDescent="0.4"/>
    <row r="173" s="2" customFormat="1" ht="16.149999999999999" customHeight="1" x14ac:dyDescent="0.4"/>
    <row r="174" s="2" customFormat="1" ht="16.149999999999999" customHeight="1" x14ac:dyDescent="0.4"/>
    <row r="175" s="2" customFormat="1" ht="16.149999999999999" customHeight="1" x14ac:dyDescent="0.4"/>
    <row r="176" s="2" customFormat="1" ht="16.149999999999999" customHeight="1" x14ac:dyDescent="0.4"/>
    <row r="177" s="2" customFormat="1" ht="16.149999999999999" customHeight="1" x14ac:dyDescent="0.4"/>
    <row r="178" s="2" customFormat="1" ht="16.149999999999999" customHeight="1" x14ac:dyDescent="0.4"/>
    <row r="179" s="2" customFormat="1" ht="16.149999999999999" customHeight="1" x14ac:dyDescent="0.4"/>
    <row r="180" s="2" customFormat="1" ht="16.149999999999999" customHeight="1" x14ac:dyDescent="0.4"/>
    <row r="181" s="2" customFormat="1" ht="16.149999999999999" customHeight="1" x14ac:dyDescent="0.4"/>
    <row r="182" s="2" customFormat="1" ht="16.149999999999999" customHeight="1" x14ac:dyDescent="0.4"/>
    <row r="183" s="2" customFormat="1" ht="16.149999999999999" customHeight="1" x14ac:dyDescent="0.4"/>
    <row r="184" s="2" customFormat="1" ht="16.149999999999999" customHeight="1" x14ac:dyDescent="0.4"/>
    <row r="185" s="2" customFormat="1" ht="16.149999999999999" customHeight="1" x14ac:dyDescent="0.4"/>
    <row r="186" s="2" customFormat="1" ht="16.149999999999999" customHeight="1" x14ac:dyDescent="0.4"/>
    <row r="187" s="2" customFormat="1" ht="16.149999999999999" customHeight="1" x14ac:dyDescent="0.4"/>
    <row r="188" s="2" customFormat="1" ht="16.149999999999999" customHeight="1" x14ac:dyDescent="0.4"/>
    <row r="189" s="2" customFormat="1" ht="16.149999999999999" customHeight="1" x14ac:dyDescent="0.4"/>
    <row r="190" s="2" customFormat="1" ht="16.149999999999999" customHeight="1" x14ac:dyDescent="0.4"/>
    <row r="191" s="2" customFormat="1" ht="16.149999999999999" customHeight="1" x14ac:dyDescent="0.4"/>
    <row r="192" s="2" customFormat="1" ht="16.149999999999999" customHeight="1" x14ac:dyDescent="0.4"/>
    <row r="193" spans="1:28" ht="16.149999999999999" customHeight="1" x14ac:dyDescent="0.4">
      <c r="P193" s="2"/>
      <c r="Q193" s="2"/>
      <c r="R193" s="2"/>
      <c r="S193" s="2"/>
      <c r="T193" s="2"/>
    </row>
    <row r="194" spans="1:28" ht="16.149999999999999" customHeight="1" x14ac:dyDescent="0.4">
      <c r="P194" s="2"/>
      <c r="Q194" s="2"/>
      <c r="R194" s="2"/>
      <c r="S194" s="2"/>
      <c r="T194" s="2"/>
    </row>
    <row r="195" spans="1:28" ht="16.149999999999999" customHeight="1" x14ac:dyDescent="0.4">
      <c r="P195" s="2"/>
      <c r="Q195" s="2"/>
      <c r="R195" s="2"/>
      <c r="S195" s="2"/>
      <c r="T195" s="2"/>
      <c r="U195" s="10"/>
      <c r="V195" s="10"/>
      <c r="W195" s="10"/>
      <c r="X195" s="10"/>
      <c r="Y195" s="10"/>
      <c r="Z195" s="10"/>
      <c r="AA195" s="10"/>
      <c r="AB195" s="10"/>
    </row>
    <row r="196" spans="1:28" ht="16.149999999999999" customHeight="1" x14ac:dyDescent="0.4">
      <c r="P196" s="2"/>
      <c r="Q196" s="2"/>
      <c r="R196" s="2"/>
      <c r="S196" s="2"/>
      <c r="T196" s="2"/>
      <c r="U196" s="10"/>
      <c r="V196" s="10"/>
      <c r="W196" s="10"/>
      <c r="X196" s="10"/>
      <c r="Y196" s="10"/>
      <c r="Z196" s="10"/>
      <c r="AA196" s="10"/>
      <c r="AB196" s="10"/>
    </row>
    <row r="197" spans="1:28" ht="16.149999999999999" customHeight="1" x14ac:dyDescent="0.4">
      <c r="P197" s="2"/>
      <c r="Q197" s="2"/>
      <c r="R197" s="2"/>
      <c r="S197" s="2"/>
      <c r="T197" s="2"/>
      <c r="U197" s="10"/>
      <c r="V197" s="10"/>
      <c r="W197" s="10"/>
      <c r="X197" s="10"/>
      <c r="Y197" s="10"/>
      <c r="Z197" s="10"/>
      <c r="AA197" s="10"/>
      <c r="AB197" s="10"/>
    </row>
    <row r="198" spans="1:28" ht="16.149999999999999" customHeight="1" x14ac:dyDescent="0.4">
      <c r="P198" s="2"/>
      <c r="Q198" s="2"/>
      <c r="R198" s="2"/>
      <c r="S198" s="2"/>
      <c r="T198" s="2"/>
      <c r="U198" s="10"/>
      <c r="V198" s="10"/>
      <c r="W198" s="10"/>
      <c r="X198" s="10"/>
      <c r="Y198" s="10"/>
      <c r="Z198" s="10"/>
      <c r="AA198" s="10"/>
      <c r="AB198" s="10"/>
    </row>
    <row r="199" spans="1:28" ht="16.149999999999999" customHeight="1" x14ac:dyDescent="0.4">
      <c r="P199" s="2"/>
      <c r="Q199" s="2"/>
      <c r="R199" s="2"/>
      <c r="S199" s="2"/>
      <c r="T199" s="2"/>
      <c r="U199" s="10"/>
      <c r="V199" s="10"/>
      <c r="W199" s="10"/>
      <c r="X199" s="10"/>
      <c r="Y199" s="10"/>
      <c r="Z199" s="10"/>
      <c r="AA199" s="10"/>
      <c r="AB199" s="10"/>
    </row>
    <row r="200" spans="1:28" ht="16.149999999999999" customHeight="1" x14ac:dyDescent="0.4">
      <c r="P200" s="2"/>
      <c r="Q200" s="2"/>
      <c r="R200" s="2"/>
      <c r="S200" s="2"/>
      <c r="T200" s="2"/>
    </row>
    <row r="201" spans="1:28" s="10" customFormat="1" ht="16.149999999999999" customHeight="1" x14ac:dyDescent="0.4">
      <c r="A201" s="2"/>
      <c r="U201" s="2"/>
      <c r="V201" s="2"/>
      <c r="W201" s="2"/>
      <c r="X201" s="2"/>
      <c r="Y201" s="2"/>
      <c r="Z201" s="2"/>
      <c r="AA201" s="2"/>
      <c r="AB201" s="2"/>
    </row>
    <row r="202" spans="1:28" s="10" customFormat="1" ht="16.149999999999999" customHeight="1" x14ac:dyDescent="0.4">
      <c r="A202" s="2"/>
      <c r="U202" s="2"/>
      <c r="V202" s="2"/>
      <c r="W202" s="2"/>
      <c r="X202" s="2"/>
      <c r="Y202" s="2"/>
      <c r="Z202" s="2"/>
      <c r="AA202" s="2"/>
      <c r="AB202" s="2"/>
    </row>
    <row r="203" spans="1:28" s="10" customFormat="1" ht="16.149999999999999" customHeight="1" x14ac:dyDescent="0.4">
      <c r="A203" s="2"/>
      <c r="U203" s="2"/>
      <c r="V203" s="2"/>
      <c r="W203" s="2"/>
      <c r="X203" s="2"/>
      <c r="Y203" s="2"/>
      <c r="Z203" s="2"/>
      <c r="AA203" s="2"/>
      <c r="AB203" s="2"/>
    </row>
    <row r="204" spans="1:28" s="10" customFormat="1" ht="16.149999999999999" customHeight="1" x14ac:dyDescent="0.4">
      <c r="A204" s="2"/>
      <c r="U204" s="2"/>
      <c r="V204" s="2"/>
      <c r="W204" s="2"/>
      <c r="X204" s="2"/>
      <c r="Y204" s="2"/>
      <c r="Z204" s="2"/>
      <c r="AA204" s="2"/>
      <c r="AB204" s="2"/>
    </row>
    <row r="205" spans="1:28" s="10" customFormat="1" ht="16.149999999999999" customHeight="1" x14ac:dyDescent="0.4">
      <c r="A205" s="2"/>
      <c r="U205" s="2"/>
      <c r="V205" s="2"/>
      <c r="W205" s="2"/>
      <c r="X205" s="2"/>
      <c r="Y205" s="2"/>
      <c r="Z205" s="2"/>
      <c r="AA205" s="2"/>
      <c r="AB205" s="2"/>
    </row>
    <row r="206" spans="1:28" ht="16.149999999999999" customHeight="1" x14ac:dyDescent="0.4">
      <c r="A206" s="10"/>
      <c r="P206" s="2"/>
      <c r="Q206" s="2"/>
      <c r="R206" s="2"/>
      <c r="S206" s="2"/>
      <c r="T206" s="2"/>
    </row>
    <row r="207" spans="1:28" ht="16.149999999999999" customHeight="1" x14ac:dyDescent="0.4">
      <c r="A207" s="10"/>
      <c r="P207" s="2"/>
      <c r="Q207" s="2"/>
      <c r="R207" s="2"/>
      <c r="S207" s="2"/>
      <c r="T207" s="2"/>
    </row>
    <row r="208" spans="1:28" ht="16.149999999999999" customHeight="1" x14ac:dyDescent="0.4">
      <c r="A208" s="10"/>
      <c r="P208" s="2"/>
      <c r="Q208" s="2"/>
      <c r="R208" s="2"/>
      <c r="S208" s="2"/>
      <c r="T208" s="2"/>
    </row>
    <row r="209" spans="1:20" ht="16.149999999999999" customHeight="1" x14ac:dyDescent="0.4">
      <c r="A209" s="10"/>
      <c r="P209" s="2"/>
      <c r="Q209" s="2"/>
      <c r="R209" s="2"/>
      <c r="S209" s="2"/>
      <c r="T209" s="2"/>
    </row>
    <row r="210" spans="1:20" ht="16.149999999999999" customHeight="1" x14ac:dyDescent="0.4">
      <c r="A210" s="10"/>
      <c r="P210" s="2"/>
      <c r="Q210" s="2"/>
      <c r="R210" s="2"/>
      <c r="S210" s="2"/>
      <c r="T210" s="2"/>
    </row>
    <row r="211" spans="1:20" ht="16.149999999999999" customHeight="1" x14ac:dyDescent="0.4">
      <c r="P211" s="2"/>
      <c r="Q211" s="2"/>
      <c r="R211" s="2"/>
      <c r="S211" s="2"/>
      <c r="T211" s="2"/>
    </row>
    <row r="212" spans="1:20" ht="16.149999999999999" customHeight="1" x14ac:dyDescent="0.4">
      <c r="P212" s="2"/>
      <c r="Q212" s="2"/>
      <c r="R212" s="2"/>
      <c r="S212" s="2"/>
      <c r="T212" s="2"/>
    </row>
    <row r="213" spans="1:20" ht="16.149999999999999" customHeight="1" x14ac:dyDescent="0.4">
      <c r="P213" s="2"/>
      <c r="Q213" s="2"/>
      <c r="R213" s="2"/>
      <c r="S213" s="2"/>
      <c r="T213" s="2"/>
    </row>
    <row r="214" spans="1:20" ht="16.149999999999999" customHeight="1" x14ac:dyDescent="0.4">
      <c r="P214" s="2"/>
      <c r="Q214" s="2"/>
      <c r="R214" s="2"/>
      <c r="S214" s="2"/>
      <c r="T214" s="2"/>
    </row>
    <row r="215" spans="1:20" ht="16.149999999999999" customHeight="1" x14ac:dyDescent="0.4">
      <c r="P215" s="2"/>
      <c r="Q215" s="2"/>
      <c r="R215" s="2"/>
      <c r="S215" s="2"/>
      <c r="T215" s="2"/>
    </row>
    <row r="216" spans="1:20" ht="16.149999999999999" customHeight="1" x14ac:dyDescent="0.4">
      <c r="P216" s="2"/>
      <c r="Q216" s="2"/>
      <c r="R216" s="2"/>
      <c r="S216" s="2"/>
      <c r="T216" s="2"/>
    </row>
    <row r="217" spans="1:20" ht="16.149999999999999" customHeight="1" x14ac:dyDescent="0.4">
      <c r="P217" s="2"/>
      <c r="Q217" s="2"/>
      <c r="R217" s="2"/>
      <c r="S217" s="2"/>
      <c r="T217" s="2"/>
    </row>
    <row r="218" spans="1:20" ht="16.149999999999999" customHeight="1" x14ac:dyDescent="0.4">
      <c r="P218" s="2"/>
      <c r="Q218" s="2"/>
      <c r="R218" s="2"/>
      <c r="S218" s="2"/>
      <c r="T218" s="2"/>
    </row>
    <row r="219" spans="1:20" ht="16.149999999999999" customHeight="1" x14ac:dyDescent="0.4">
      <c r="P219" s="2"/>
      <c r="Q219" s="2"/>
      <c r="R219" s="2"/>
      <c r="S219" s="2"/>
      <c r="T219" s="2"/>
    </row>
    <row r="220" spans="1:20" ht="16.149999999999999" customHeight="1" x14ac:dyDescent="0.4">
      <c r="P220" s="2"/>
      <c r="Q220" s="2"/>
      <c r="R220" s="2"/>
      <c r="S220" s="2"/>
      <c r="T220" s="2"/>
    </row>
    <row r="221" spans="1:20" ht="16.149999999999999" customHeight="1" x14ac:dyDescent="0.4">
      <c r="P221" s="2"/>
      <c r="Q221" s="2"/>
      <c r="R221" s="2"/>
      <c r="S221" s="2"/>
      <c r="T221" s="2"/>
    </row>
    <row r="222" spans="1:20" ht="16.149999999999999" customHeight="1" x14ac:dyDescent="0.4">
      <c r="P222" s="2"/>
      <c r="Q222" s="2"/>
      <c r="R222" s="2"/>
      <c r="S222" s="2"/>
      <c r="T222" s="2"/>
    </row>
    <row r="223" spans="1:20" ht="16.149999999999999" customHeight="1" x14ac:dyDescent="0.4">
      <c r="P223" s="2"/>
      <c r="Q223" s="2"/>
      <c r="R223" s="2"/>
      <c r="S223" s="2"/>
      <c r="T223" s="2"/>
    </row>
    <row r="224" spans="1:20" ht="16.149999999999999" customHeight="1" x14ac:dyDescent="0.4">
      <c r="P224" s="2"/>
      <c r="Q224" s="2"/>
      <c r="R224" s="2"/>
      <c r="S224" s="2"/>
      <c r="T224" s="2"/>
    </row>
    <row r="225" s="2" customFormat="1" ht="16.149999999999999" customHeight="1" x14ac:dyDescent="0.4"/>
    <row r="226" s="2" customFormat="1" ht="16.149999999999999" customHeight="1" x14ac:dyDescent="0.4"/>
    <row r="227" s="2" customFormat="1" ht="16.149999999999999" customHeight="1" x14ac:dyDescent="0.4"/>
    <row r="228" s="2" customFormat="1" ht="16.149999999999999" customHeight="1" x14ac:dyDescent="0.4"/>
    <row r="229" s="2" customFormat="1" ht="16.149999999999999" customHeight="1" x14ac:dyDescent="0.4"/>
    <row r="230" s="2" customFormat="1" ht="16.149999999999999" customHeight="1" x14ac:dyDescent="0.4"/>
    <row r="231" s="2" customFormat="1" ht="16.149999999999999" customHeight="1" x14ac:dyDescent="0.4"/>
    <row r="232" s="2" customFormat="1" ht="16.149999999999999" customHeight="1" x14ac:dyDescent="0.4"/>
    <row r="233" s="2" customFormat="1" ht="16.149999999999999" customHeight="1" x14ac:dyDescent="0.4"/>
    <row r="234" s="2" customFormat="1" ht="16.149999999999999" customHeight="1" x14ac:dyDescent="0.4"/>
    <row r="235" s="2" customFormat="1" ht="16.149999999999999" customHeight="1" x14ac:dyDescent="0.4"/>
    <row r="236" s="2" customFormat="1" ht="16.149999999999999" customHeight="1" x14ac:dyDescent="0.4"/>
    <row r="237" s="2" customFormat="1" ht="16.149999999999999" customHeight="1" x14ac:dyDescent="0.4"/>
    <row r="238" s="2" customFormat="1" ht="16.149999999999999" customHeight="1" x14ac:dyDescent="0.4"/>
    <row r="239" s="2" customFormat="1" ht="16.149999999999999" customHeight="1" x14ac:dyDescent="0.4"/>
    <row r="240" s="2" customFormat="1" ht="16.149999999999999" customHeight="1" x14ac:dyDescent="0.4"/>
    <row r="241" s="2" customFormat="1" ht="16.149999999999999" customHeight="1" x14ac:dyDescent="0.4"/>
    <row r="242" s="2" customFormat="1" ht="16.149999999999999" customHeight="1" x14ac:dyDescent="0.4"/>
    <row r="243" s="2" customFormat="1" ht="16.149999999999999" customHeight="1" x14ac:dyDescent="0.4"/>
    <row r="244" s="2" customFormat="1" ht="16.149999999999999" customHeight="1" x14ac:dyDescent="0.4"/>
    <row r="245" s="2" customFormat="1" ht="16.149999999999999" customHeight="1" x14ac:dyDescent="0.4"/>
    <row r="246" s="2" customFormat="1" ht="16.149999999999999" customHeight="1" x14ac:dyDescent="0.4"/>
    <row r="247" s="2" customFormat="1" ht="16.149999999999999" customHeight="1" x14ac:dyDescent="0.4"/>
    <row r="248" s="2" customFormat="1" ht="16.149999999999999" customHeight="1" x14ac:dyDescent="0.4"/>
    <row r="249" s="2" customFormat="1" ht="16.149999999999999" customHeight="1" x14ac:dyDescent="0.4"/>
    <row r="250" s="2" customFormat="1" ht="16.149999999999999" customHeight="1" x14ac:dyDescent="0.4"/>
    <row r="251" s="2" customFormat="1" ht="16.149999999999999" customHeight="1" x14ac:dyDescent="0.4"/>
    <row r="252" s="2" customFormat="1" ht="16.149999999999999" customHeight="1" x14ac:dyDescent="0.4"/>
    <row r="253" s="2" customFormat="1" ht="16.149999999999999" customHeight="1" x14ac:dyDescent="0.4"/>
    <row r="254" s="2" customFormat="1" ht="16.149999999999999" customHeight="1" x14ac:dyDescent="0.4"/>
    <row r="255" s="2" customFormat="1" ht="16.149999999999999" customHeight="1" x14ac:dyDescent="0.4"/>
    <row r="256" s="2" customFormat="1" ht="16.149999999999999" customHeight="1" x14ac:dyDescent="0.4"/>
    <row r="257" s="2" customFormat="1" ht="16.149999999999999" customHeight="1" x14ac:dyDescent="0.4"/>
    <row r="258" s="2" customFormat="1" ht="16.149999999999999" customHeight="1" x14ac:dyDescent="0.4"/>
    <row r="259" s="2" customFormat="1" ht="16.149999999999999" customHeight="1" x14ac:dyDescent="0.4"/>
    <row r="260" s="2" customFormat="1" ht="16.149999999999999" customHeight="1" x14ac:dyDescent="0.4"/>
    <row r="261" s="2" customFormat="1" ht="16.149999999999999" customHeight="1" x14ac:dyDescent="0.4"/>
    <row r="262" s="2" customFormat="1" ht="16.149999999999999" customHeight="1" x14ac:dyDescent="0.4"/>
    <row r="263" s="2" customFormat="1" ht="16.149999999999999" customHeight="1" x14ac:dyDescent="0.4"/>
    <row r="264" s="2" customFormat="1" ht="16.149999999999999" customHeight="1" x14ac:dyDescent="0.4"/>
    <row r="265" s="2" customFormat="1" ht="16.149999999999999" customHeight="1" x14ac:dyDescent="0.4"/>
    <row r="266" s="2" customFormat="1" ht="16.149999999999999" customHeight="1" x14ac:dyDescent="0.4"/>
    <row r="267" s="2" customFormat="1" ht="16.149999999999999" customHeight="1" x14ac:dyDescent="0.4"/>
    <row r="268" s="2" customFormat="1" ht="16.149999999999999" customHeight="1" x14ac:dyDescent="0.4"/>
    <row r="269" s="2" customFormat="1" ht="16.149999999999999" customHeight="1" x14ac:dyDescent="0.4"/>
    <row r="270" s="2" customFormat="1" ht="16.149999999999999" customHeight="1" x14ac:dyDescent="0.4"/>
    <row r="271" s="2" customFormat="1" ht="16.149999999999999" customHeight="1" x14ac:dyDescent="0.4"/>
    <row r="272" s="2" customFormat="1" ht="16.149999999999999" customHeight="1" x14ac:dyDescent="0.4"/>
    <row r="273" s="2" customFormat="1" ht="16.149999999999999" customHeight="1" x14ac:dyDescent="0.4"/>
    <row r="274" s="2" customFormat="1" ht="16.149999999999999" customHeight="1" x14ac:dyDescent="0.4"/>
    <row r="275" s="2" customFormat="1" ht="16.149999999999999" customHeight="1" x14ac:dyDescent="0.4"/>
    <row r="276" s="2" customFormat="1" ht="16.149999999999999" customHeight="1" x14ac:dyDescent="0.4"/>
    <row r="277" s="2" customFormat="1" ht="16.149999999999999" customHeight="1" x14ac:dyDescent="0.4"/>
    <row r="278" s="2" customFormat="1" ht="16.149999999999999" customHeight="1" x14ac:dyDescent="0.4"/>
    <row r="279" s="2" customFormat="1" ht="16.149999999999999" customHeight="1" x14ac:dyDescent="0.4"/>
    <row r="280" s="2" customFormat="1" ht="16.149999999999999" customHeight="1" x14ac:dyDescent="0.4"/>
    <row r="281" s="2" customFormat="1" ht="16.149999999999999" customHeight="1" x14ac:dyDescent="0.4"/>
    <row r="282" s="2" customFormat="1" ht="16.149999999999999" customHeight="1" x14ac:dyDescent="0.4"/>
    <row r="283" s="2" customFormat="1" ht="16.149999999999999" customHeight="1" x14ac:dyDescent="0.4"/>
    <row r="284" s="2" customFormat="1" ht="16.149999999999999" customHeight="1" x14ac:dyDescent="0.4"/>
    <row r="285" s="2" customFormat="1" ht="16.149999999999999" customHeight="1" x14ac:dyDescent="0.4"/>
    <row r="286" s="2" customFormat="1" ht="16.149999999999999" customHeight="1" x14ac:dyDescent="0.4"/>
    <row r="287" s="2" customFormat="1" ht="16.149999999999999" customHeight="1" x14ac:dyDescent="0.4"/>
    <row r="288" s="2" customFormat="1" ht="16.149999999999999" customHeight="1" x14ac:dyDescent="0.4"/>
    <row r="289" s="2" customFormat="1" ht="16.149999999999999" customHeight="1" x14ac:dyDescent="0.4"/>
    <row r="290" s="2" customFormat="1" ht="16.149999999999999" customHeight="1" x14ac:dyDescent="0.4"/>
    <row r="291" s="2" customFormat="1" ht="16.149999999999999" customHeight="1" x14ac:dyDescent="0.4"/>
    <row r="292" s="2" customFormat="1" ht="16.149999999999999" customHeight="1" x14ac:dyDescent="0.4"/>
    <row r="293" s="2" customFormat="1" ht="16.149999999999999" customHeight="1" x14ac:dyDescent="0.4"/>
    <row r="294" s="2" customFormat="1" ht="16.149999999999999" customHeight="1" x14ac:dyDescent="0.4"/>
    <row r="295" s="2" customFormat="1" ht="16.149999999999999" customHeight="1" x14ac:dyDescent="0.4"/>
    <row r="296" s="2" customFormat="1" ht="16.149999999999999" customHeight="1" x14ac:dyDescent="0.4"/>
    <row r="297" s="2" customFormat="1" ht="16.149999999999999" customHeight="1" x14ac:dyDescent="0.4"/>
    <row r="298" s="2" customFormat="1" ht="16.149999999999999" customHeight="1" x14ac:dyDescent="0.4"/>
    <row r="299" s="2" customFormat="1" ht="16.149999999999999" customHeight="1" x14ac:dyDescent="0.4"/>
    <row r="300" s="2" customFormat="1" ht="16.149999999999999" customHeight="1" x14ac:dyDescent="0.4"/>
    <row r="301" s="2" customFormat="1" ht="16.149999999999999" customHeight="1" x14ac:dyDescent="0.4"/>
    <row r="302" s="2" customFormat="1" ht="16.149999999999999" customHeight="1" x14ac:dyDescent="0.4"/>
    <row r="303" s="2" customFormat="1" ht="16.149999999999999" customHeight="1" x14ac:dyDescent="0.4"/>
    <row r="304" s="2" customFormat="1" ht="16.149999999999999" customHeight="1" x14ac:dyDescent="0.4"/>
    <row r="305" s="2" customFormat="1" ht="16.149999999999999" customHeight="1" x14ac:dyDescent="0.4"/>
    <row r="306" s="2" customFormat="1" ht="16.149999999999999" customHeight="1" x14ac:dyDescent="0.4"/>
    <row r="307" s="2" customFormat="1" ht="16.149999999999999" customHeight="1" x14ac:dyDescent="0.4"/>
    <row r="308" s="2" customFormat="1" ht="16.149999999999999" customHeight="1" x14ac:dyDescent="0.4"/>
    <row r="309" s="2" customFormat="1" ht="16.149999999999999" customHeight="1" x14ac:dyDescent="0.4"/>
    <row r="310" s="2" customFormat="1" ht="16.149999999999999" customHeight="1" x14ac:dyDescent="0.4"/>
    <row r="311" s="2" customFormat="1" ht="16.149999999999999" customHeight="1" x14ac:dyDescent="0.4"/>
    <row r="312" s="2" customFormat="1" ht="16.149999999999999" customHeight="1" x14ac:dyDescent="0.4"/>
    <row r="313" s="2" customFormat="1" ht="16.149999999999999" customHeight="1" x14ac:dyDescent="0.4"/>
    <row r="314" s="2" customFormat="1" ht="16.149999999999999" customHeight="1" x14ac:dyDescent="0.4"/>
    <row r="315" s="2" customFormat="1" ht="16.149999999999999" customHeight="1" x14ac:dyDescent="0.4"/>
    <row r="316" s="2" customFormat="1" ht="16.149999999999999" customHeight="1" x14ac:dyDescent="0.4"/>
    <row r="317" s="2" customFormat="1" ht="16.149999999999999" customHeight="1" x14ac:dyDescent="0.4"/>
    <row r="318" s="2" customFormat="1" ht="16.149999999999999" customHeight="1" x14ac:dyDescent="0.4"/>
    <row r="319" s="2" customFormat="1" ht="16.149999999999999" customHeight="1" x14ac:dyDescent="0.4"/>
    <row r="320" s="2" customFormat="1" ht="16.149999999999999" customHeight="1" x14ac:dyDescent="0.4"/>
    <row r="321" s="2" customFormat="1" ht="16.149999999999999" customHeight="1" x14ac:dyDescent="0.4"/>
    <row r="322" s="2" customFormat="1" ht="16.149999999999999" customHeight="1" x14ac:dyDescent="0.4"/>
    <row r="323" s="2" customFormat="1" ht="16.149999999999999" customHeight="1" x14ac:dyDescent="0.4"/>
    <row r="324" s="2" customFormat="1" ht="16.149999999999999" customHeight="1" x14ac:dyDescent="0.4"/>
    <row r="325" s="2" customFormat="1" ht="16.149999999999999" customHeight="1" x14ac:dyDescent="0.4"/>
    <row r="326" s="2" customFormat="1" ht="16.149999999999999" customHeight="1" x14ac:dyDescent="0.4"/>
    <row r="327" s="2" customFormat="1" ht="16.149999999999999" customHeight="1" x14ac:dyDescent="0.4"/>
    <row r="328" s="2" customFormat="1" ht="16.149999999999999" customHeight="1" x14ac:dyDescent="0.4"/>
    <row r="329" s="2" customFormat="1" ht="16.149999999999999" customHeight="1" x14ac:dyDescent="0.4"/>
    <row r="330" s="2" customFormat="1" ht="16.149999999999999" customHeight="1" x14ac:dyDescent="0.4"/>
    <row r="331" s="2" customFormat="1" ht="16.149999999999999" customHeight="1" x14ac:dyDescent="0.4"/>
    <row r="332" s="2" customFormat="1" ht="16.149999999999999" customHeight="1" x14ac:dyDescent="0.4"/>
    <row r="333" s="2" customFormat="1" ht="16.149999999999999" customHeight="1" x14ac:dyDescent="0.4"/>
    <row r="334" s="2" customFormat="1" ht="16.149999999999999" customHeight="1" x14ac:dyDescent="0.4"/>
    <row r="335" s="2" customFormat="1" ht="16.149999999999999" customHeight="1" x14ac:dyDescent="0.4"/>
    <row r="336" s="2" customFormat="1" ht="16.149999999999999" customHeight="1" x14ac:dyDescent="0.4"/>
    <row r="337" s="2" customFormat="1" ht="16.149999999999999" customHeight="1" x14ac:dyDescent="0.4"/>
    <row r="338" s="2" customFormat="1" ht="16.149999999999999" customHeight="1" x14ac:dyDescent="0.4"/>
    <row r="339" s="2" customFormat="1" ht="16.149999999999999" customHeight="1" x14ac:dyDescent="0.4"/>
    <row r="340" s="2" customFormat="1" ht="16.149999999999999" customHeight="1" x14ac:dyDescent="0.4"/>
    <row r="341" s="2" customFormat="1" ht="16.149999999999999" customHeight="1" x14ac:dyDescent="0.4"/>
    <row r="342" s="2" customFormat="1" ht="16.149999999999999" customHeight="1" x14ac:dyDescent="0.4"/>
    <row r="343" s="2" customFormat="1" ht="16.149999999999999" customHeight="1" x14ac:dyDescent="0.4"/>
    <row r="344" s="2" customFormat="1" ht="16.149999999999999" customHeight="1" x14ac:dyDescent="0.4"/>
    <row r="345" s="2" customFormat="1" ht="16.149999999999999" customHeight="1" x14ac:dyDescent="0.4"/>
    <row r="346" s="2" customFormat="1" ht="16.149999999999999" customHeight="1" x14ac:dyDescent="0.4"/>
    <row r="347" s="2" customFormat="1" ht="16.149999999999999" customHeight="1" x14ac:dyDescent="0.4"/>
    <row r="348" s="2" customFormat="1" ht="16.149999999999999" customHeight="1" x14ac:dyDescent="0.4"/>
    <row r="349" s="2" customFormat="1" ht="16.149999999999999" customHeight="1" x14ac:dyDescent="0.4"/>
    <row r="350" s="2" customFormat="1" ht="16.149999999999999" customHeight="1" x14ac:dyDescent="0.4"/>
    <row r="351" s="2" customFormat="1" ht="16.149999999999999" customHeight="1" x14ac:dyDescent="0.4"/>
    <row r="352" s="2" customFormat="1" ht="16.149999999999999" customHeight="1" x14ac:dyDescent="0.4"/>
    <row r="353" s="2" customFormat="1" ht="16.149999999999999" customHeight="1" x14ac:dyDescent="0.4"/>
    <row r="354" s="2" customFormat="1" ht="16.149999999999999" customHeight="1" x14ac:dyDescent="0.4"/>
    <row r="355" s="2" customFormat="1" ht="16.149999999999999" customHeight="1" x14ac:dyDescent="0.4"/>
    <row r="356" s="2" customFormat="1" ht="16.149999999999999" customHeight="1" x14ac:dyDescent="0.4"/>
    <row r="357" s="2" customFormat="1" ht="16.149999999999999" customHeight="1" x14ac:dyDescent="0.4"/>
    <row r="358" s="2" customFormat="1" ht="16.149999999999999" customHeight="1" x14ac:dyDescent="0.4"/>
    <row r="359" s="2" customFormat="1" ht="16.149999999999999" customHeight="1" x14ac:dyDescent="0.4"/>
    <row r="360" s="2" customFormat="1" ht="16.149999999999999" customHeight="1" x14ac:dyDescent="0.4"/>
    <row r="361" s="2" customFormat="1" ht="16.149999999999999" customHeight="1" x14ac:dyDescent="0.4"/>
    <row r="362" s="2" customFormat="1" ht="16.149999999999999" customHeight="1" x14ac:dyDescent="0.4"/>
    <row r="363" s="2" customFormat="1" ht="16.149999999999999" customHeight="1" x14ac:dyDescent="0.4"/>
    <row r="364" s="2" customFormat="1" ht="16.149999999999999" customHeight="1" x14ac:dyDescent="0.4"/>
    <row r="365" s="2" customFormat="1" ht="16.149999999999999" customHeight="1" x14ac:dyDescent="0.4"/>
    <row r="366" s="2" customFormat="1" ht="16.149999999999999" customHeight="1" x14ac:dyDescent="0.4"/>
    <row r="367" s="2" customFormat="1" ht="16.149999999999999" customHeight="1" x14ac:dyDescent="0.4"/>
    <row r="368" s="2" customFormat="1" ht="16.149999999999999" customHeight="1" x14ac:dyDescent="0.4"/>
    <row r="369" s="2" customFormat="1" ht="16.149999999999999" customHeight="1" x14ac:dyDescent="0.4"/>
    <row r="370" s="2" customFormat="1" ht="16.149999999999999" customHeight="1" x14ac:dyDescent="0.4"/>
    <row r="371" s="2" customFormat="1" ht="16.149999999999999" customHeight="1" x14ac:dyDescent="0.4"/>
    <row r="372" s="2" customFormat="1" ht="16.149999999999999" customHeight="1" x14ac:dyDescent="0.4"/>
    <row r="373" s="2" customFormat="1" ht="16.149999999999999" customHeight="1" x14ac:dyDescent="0.4"/>
    <row r="374" s="2" customFormat="1" ht="16.149999999999999" customHeight="1" x14ac:dyDescent="0.4"/>
    <row r="375" s="2" customFormat="1" ht="16.149999999999999" customHeight="1" x14ac:dyDescent="0.4"/>
    <row r="376" s="2" customFormat="1" ht="16.149999999999999" customHeight="1" x14ac:dyDescent="0.4"/>
    <row r="377" s="2" customFormat="1" ht="16.149999999999999" customHeight="1" x14ac:dyDescent="0.4"/>
    <row r="378" s="2" customFormat="1" ht="16.149999999999999" customHeight="1" x14ac:dyDescent="0.4"/>
    <row r="379" s="2" customFormat="1" ht="16.149999999999999" customHeight="1" x14ac:dyDescent="0.4"/>
    <row r="380" s="2" customFormat="1" ht="16.149999999999999" customHeight="1" x14ac:dyDescent="0.4"/>
    <row r="381" s="2" customFormat="1" ht="16.149999999999999" customHeight="1" x14ac:dyDescent="0.4"/>
    <row r="382" s="2" customFormat="1" ht="16.149999999999999" customHeight="1" x14ac:dyDescent="0.4"/>
    <row r="383" s="2" customFormat="1" ht="16.149999999999999" customHeight="1" x14ac:dyDescent="0.4"/>
    <row r="384" s="2" customFormat="1" ht="16.149999999999999" customHeight="1" x14ac:dyDescent="0.4"/>
    <row r="385" s="2" customFormat="1" ht="16.149999999999999" customHeight="1" x14ac:dyDescent="0.4"/>
    <row r="386" s="2" customFormat="1" ht="16.149999999999999" customHeight="1" x14ac:dyDescent="0.4"/>
    <row r="387" s="2" customFormat="1" ht="16.149999999999999" customHeight="1" x14ac:dyDescent="0.4"/>
    <row r="388" s="2" customFormat="1" ht="16.149999999999999" customHeight="1" x14ac:dyDescent="0.4"/>
    <row r="389" s="2" customFormat="1" ht="16.149999999999999" customHeight="1" x14ac:dyDescent="0.4"/>
    <row r="390" s="2" customFormat="1" ht="16.149999999999999" customHeight="1" x14ac:dyDescent="0.4"/>
    <row r="391" s="2" customFormat="1" ht="16.149999999999999" customHeight="1" x14ac:dyDescent="0.4"/>
    <row r="392" s="2" customFormat="1" ht="16.149999999999999" customHeight="1" x14ac:dyDescent="0.4"/>
    <row r="393" s="2" customFormat="1" ht="16.149999999999999" customHeight="1" x14ac:dyDescent="0.4"/>
    <row r="394" s="2" customFormat="1" ht="16.149999999999999" customHeight="1" x14ac:dyDescent="0.4"/>
    <row r="395" s="2" customFormat="1" ht="16.149999999999999" customHeight="1" x14ac:dyDescent="0.4"/>
    <row r="396" s="2" customFormat="1" ht="16.149999999999999" customHeight="1" x14ac:dyDescent="0.4"/>
    <row r="397" s="2" customFormat="1" ht="16.149999999999999" customHeight="1" x14ac:dyDescent="0.4"/>
    <row r="398" s="2" customFormat="1" ht="16.149999999999999" customHeight="1" x14ac:dyDescent="0.4"/>
    <row r="399" s="2" customFormat="1" ht="16.149999999999999" customHeight="1" x14ac:dyDescent="0.4"/>
    <row r="400" s="2" customFormat="1" ht="16.149999999999999" customHeight="1" x14ac:dyDescent="0.4"/>
    <row r="401" s="2" customFormat="1" ht="16.149999999999999" customHeight="1" x14ac:dyDescent="0.4"/>
    <row r="402" s="2" customFormat="1" ht="16.149999999999999" customHeight="1" x14ac:dyDescent="0.4"/>
    <row r="403" s="2" customFormat="1" ht="16.149999999999999" customHeight="1" x14ac:dyDescent="0.4"/>
    <row r="404" s="2" customFormat="1" ht="16.149999999999999" customHeight="1" x14ac:dyDescent="0.4"/>
    <row r="405" s="2" customFormat="1" ht="16.149999999999999" customHeight="1" x14ac:dyDescent="0.4"/>
    <row r="406" s="2" customFormat="1" ht="16.149999999999999" customHeight="1" x14ac:dyDescent="0.4"/>
    <row r="407" s="2" customFormat="1" ht="16.149999999999999" customHeight="1" x14ac:dyDescent="0.4"/>
    <row r="408" s="2" customFormat="1" ht="16.149999999999999" customHeight="1" x14ac:dyDescent="0.4"/>
    <row r="409" s="2" customFormat="1" ht="16.149999999999999" customHeight="1" x14ac:dyDescent="0.4"/>
    <row r="410" s="2" customFormat="1" ht="16.149999999999999" customHeight="1" x14ac:dyDescent="0.4"/>
    <row r="411" s="2" customFormat="1" ht="16.149999999999999" customHeight="1" x14ac:dyDescent="0.4"/>
    <row r="412" s="2" customFormat="1" ht="16.149999999999999" customHeight="1" x14ac:dyDescent="0.4"/>
    <row r="413" s="2" customFormat="1" ht="16.149999999999999" customHeight="1" x14ac:dyDescent="0.4"/>
    <row r="414" s="2" customFormat="1" ht="16.149999999999999" customHeight="1" x14ac:dyDescent="0.4"/>
    <row r="415" s="2" customFormat="1" ht="16.149999999999999" customHeight="1" x14ac:dyDescent="0.4"/>
    <row r="416" s="2" customFormat="1" ht="16.149999999999999" customHeight="1" x14ac:dyDescent="0.4"/>
    <row r="417" s="2" customFormat="1" ht="16.149999999999999" customHeight="1" x14ac:dyDescent="0.4"/>
    <row r="418" s="2" customFormat="1" ht="16.149999999999999" customHeight="1" x14ac:dyDescent="0.4"/>
    <row r="419" s="2" customFormat="1" ht="16.149999999999999" customHeight="1" x14ac:dyDescent="0.4"/>
    <row r="420" s="2" customFormat="1" ht="16.149999999999999" customHeight="1" x14ac:dyDescent="0.4"/>
    <row r="421" s="2" customFormat="1" ht="16.149999999999999" customHeight="1" x14ac:dyDescent="0.4"/>
    <row r="422" s="2" customFormat="1" ht="16.149999999999999" customHeight="1" x14ac:dyDescent="0.4"/>
    <row r="423" s="2" customFormat="1" ht="16.149999999999999" customHeight="1" x14ac:dyDescent="0.4"/>
    <row r="424" s="2" customFormat="1" ht="16.149999999999999" customHeight="1" x14ac:dyDescent="0.4"/>
    <row r="425" s="2" customFormat="1" ht="16.149999999999999" customHeight="1" x14ac:dyDescent="0.4"/>
    <row r="426" s="2" customFormat="1" ht="16.149999999999999" customHeight="1" x14ac:dyDescent="0.4"/>
    <row r="427" s="2" customFormat="1" ht="16.149999999999999" customHeight="1" x14ac:dyDescent="0.4"/>
    <row r="428" s="2" customFormat="1" ht="16.149999999999999" customHeight="1" x14ac:dyDescent="0.4"/>
    <row r="429" s="2" customFormat="1" ht="16.149999999999999" customHeight="1" x14ac:dyDescent="0.4"/>
    <row r="430" s="2" customFormat="1" ht="16.149999999999999" customHeight="1" x14ac:dyDescent="0.4"/>
    <row r="431" s="2" customFormat="1" ht="16.149999999999999" customHeight="1" x14ac:dyDescent="0.4"/>
    <row r="432" s="2" customFormat="1" ht="16.149999999999999" customHeight="1" x14ac:dyDescent="0.4"/>
    <row r="433" s="2" customFormat="1" ht="16.149999999999999" customHeight="1" x14ac:dyDescent="0.4"/>
    <row r="434" s="2" customFormat="1" ht="16.149999999999999" customHeight="1" x14ac:dyDescent="0.4"/>
    <row r="435" s="2" customFormat="1" ht="16.149999999999999" customHeight="1" x14ac:dyDescent="0.4"/>
    <row r="436" s="2" customFormat="1" ht="16.149999999999999" customHeight="1" x14ac:dyDescent="0.4"/>
    <row r="437" s="2" customFormat="1" ht="16.149999999999999" customHeight="1" x14ac:dyDescent="0.4"/>
    <row r="438" s="2" customFormat="1" ht="16.149999999999999" customHeight="1" x14ac:dyDescent="0.4"/>
    <row r="439" s="2" customFormat="1" ht="16.149999999999999" customHeight="1" x14ac:dyDescent="0.4"/>
    <row r="440" s="2" customFormat="1" ht="16.149999999999999" customHeight="1" x14ac:dyDescent="0.4"/>
    <row r="441" s="2" customFormat="1" ht="16.149999999999999" customHeight="1" x14ac:dyDescent="0.4"/>
    <row r="442" s="2" customFormat="1" ht="16.149999999999999" customHeight="1" x14ac:dyDescent="0.4"/>
    <row r="443" s="2" customFormat="1" ht="16.149999999999999" customHeight="1" x14ac:dyDescent="0.4"/>
    <row r="444" s="2" customFormat="1" ht="16.149999999999999" customHeight="1" x14ac:dyDescent="0.4"/>
    <row r="445" s="2" customFormat="1" ht="16.149999999999999" customHeight="1" x14ac:dyDescent="0.4"/>
    <row r="446" s="2" customFormat="1" ht="16.149999999999999" customHeight="1" x14ac:dyDescent="0.4"/>
    <row r="447" s="2" customFormat="1" ht="16.149999999999999" customHeight="1" x14ac:dyDescent="0.4"/>
    <row r="448" s="2" customFormat="1" ht="16.149999999999999" customHeight="1" x14ac:dyDescent="0.4"/>
    <row r="449" s="2" customFormat="1" ht="16.149999999999999" customHeight="1" x14ac:dyDescent="0.4"/>
    <row r="450" s="2" customFormat="1" ht="16.149999999999999" customHeight="1" x14ac:dyDescent="0.4"/>
    <row r="451" s="2" customFormat="1" ht="16.149999999999999" customHeight="1" x14ac:dyDescent="0.4"/>
    <row r="452" s="2" customFormat="1" ht="16.149999999999999" customHeight="1" x14ac:dyDescent="0.4"/>
    <row r="453" s="2" customFormat="1" ht="16.149999999999999" customHeight="1" x14ac:dyDescent="0.4"/>
    <row r="454" s="2" customFormat="1" ht="16.149999999999999" customHeight="1" x14ac:dyDescent="0.4"/>
    <row r="455" s="2" customFormat="1" ht="16.149999999999999" customHeight="1" x14ac:dyDescent="0.4"/>
    <row r="456" s="2" customFormat="1" ht="16.149999999999999" customHeight="1" x14ac:dyDescent="0.4"/>
    <row r="457" s="2" customFormat="1" ht="16.149999999999999" customHeight="1" x14ac:dyDescent="0.4"/>
    <row r="458" s="2" customFormat="1" ht="16.149999999999999" customHeight="1" x14ac:dyDescent="0.4"/>
    <row r="459" s="2" customFormat="1" ht="16.149999999999999" customHeight="1" x14ac:dyDescent="0.4"/>
    <row r="460" s="2" customFormat="1" ht="16.149999999999999" customHeight="1" x14ac:dyDescent="0.4"/>
    <row r="461" s="2" customFormat="1" ht="16.149999999999999" customHeight="1" x14ac:dyDescent="0.4"/>
    <row r="462" s="2" customFormat="1" ht="16.149999999999999" customHeight="1" x14ac:dyDescent="0.4"/>
    <row r="463" s="2" customFormat="1" ht="16.149999999999999" customHeight="1" x14ac:dyDescent="0.4"/>
    <row r="464" s="2" customFormat="1" ht="16.149999999999999" customHeight="1" x14ac:dyDescent="0.4"/>
    <row r="465" s="2" customFormat="1" ht="16.149999999999999" customHeight="1" x14ac:dyDescent="0.4"/>
    <row r="466" s="2" customFormat="1" ht="16.149999999999999" customHeight="1" x14ac:dyDescent="0.4"/>
    <row r="467" s="2" customFormat="1" ht="16.149999999999999" customHeight="1" x14ac:dyDescent="0.4"/>
    <row r="468" s="2" customFormat="1" ht="16.149999999999999" customHeight="1" x14ac:dyDescent="0.4"/>
    <row r="469" s="2" customFormat="1" ht="16.149999999999999" customHeight="1" x14ac:dyDescent="0.4"/>
    <row r="470" s="2" customFormat="1" ht="16.149999999999999" customHeight="1" x14ac:dyDescent="0.4"/>
    <row r="471" s="2" customFormat="1" ht="16.149999999999999" customHeight="1" x14ac:dyDescent="0.4"/>
    <row r="472" s="2" customFormat="1" ht="16.149999999999999" customHeight="1" x14ac:dyDescent="0.4"/>
    <row r="473" s="2" customFormat="1" ht="16.149999999999999" customHeight="1" x14ac:dyDescent="0.4"/>
    <row r="474" s="2" customFormat="1" ht="16.149999999999999" customHeight="1" x14ac:dyDescent="0.4"/>
    <row r="475" s="2" customFormat="1" ht="16.149999999999999" customHeight="1" x14ac:dyDescent="0.4"/>
    <row r="476" s="2" customFormat="1" ht="16.149999999999999" customHeight="1" x14ac:dyDescent="0.4"/>
    <row r="477" s="2" customFormat="1" ht="16.149999999999999" customHeight="1" x14ac:dyDescent="0.4"/>
    <row r="478" s="2" customFormat="1" ht="16.149999999999999" customHeight="1" x14ac:dyDescent="0.4"/>
    <row r="479" s="2" customFormat="1" ht="16.149999999999999" customHeight="1" x14ac:dyDescent="0.4"/>
    <row r="480" s="2" customFormat="1" ht="16.149999999999999" customHeight="1" x14ac:dyDescent="0.4"/>
    <row r="481" s="2" customFormat="1" ht="16.149999999999999" customHeight="1" x14ac:dyDescent="0.4"/>
    <row r="482" s="2" customFormat="1" ht="16.149999999999999" customHeight="1" x14ac:dyDescent="0.4"/>
    <row r="483" s="2" customFormat="1" ht="16.149999999999999" customHeight="1" x14ac:dyDescent="0.4"/>
    <row r="484" s="2" customFormat="1" ht="16.149999999999999" customHeight="1" x14ac:dyDescent="0.4"/>
    <row r="485" s="2" customFormat="1" ht="16.149999999999999" customHeight="1" x14ac:dyDescent="0.4"/>
    <row r="486" s="2" customFormat="1" ht="16.149999999999999" customHeight="1" x14ac:dyDescent="0.4"/>
    <row r="487" s="2" customFormat="1" ht="16.149999999999999" customHeight="1" x14ac:dyDescent="0.4"/>
    <row r="488" s="2" customFormat="1" ht="16.149999999999999" customHeight="1" x14ac:dyDescent="0.4"/>
    <row r="489" s="2" customFormat="1" ht="16.149999999999999" customHeight="1" x14ac:dyDescent="0.4"/>
    <row r="490" s="2" customFormat="1" ht="16.149999999999999" customHeight="1" x14ac:dyDescent="0.4"/>
    <row r="491" s="2" customFormat="1" ht="16.149999999999999" customHeight="1" x14ac:dyDescent="0.4"/>
    <row r="492" s="2" customFormat="1" ht="16.149999999999999" customHeight="1" x14ac:dyDescent="0.4"/>
    <row r="493" s="2" customFormat="1" ht="16.149999999999999" customHeight="1" x14ac:dyDescent="0.4"/>
    <row r="494" s="2" customFormat="1" ht="16.149999999999999" customHeight="1" x14ac:dyDescent="0.4"/>
    <row r="495" s="2" customFormat="1" ht="16.149999999999999" customHeight="1" x14ac:dyDescent="0.4"/>
    <row r="496" s="2" customFormat="1" ht="16.149999999999999" customHeight="1" x14ac:dyDescent="0.4"/>
    <row r="497" s="2" customFormat="1" ht="16.149999999999999" customHeight="1" x14ac:dyDescent="0.4"/>
    <row r="498" s="2" customFormat="1" ht="16.149999999999999" customHeight="1" x14ac:dyDescent="0.4"/>
    <row r="499" s="2" customFormat="1" ht="16.149999999999999" customHeight="1" x14ac:dyDescent="0.4"/>
    <row r="500" s="2" customFormat="1" ht="16.149999999999999" customHeight="1" x14ac:dyDescent="0.4"/>
    <row r="501" s="2" customFormat="1" ht="16.149999999999999" customHeight="1" x14ac:dyDescent="0.4"/>
    <row r="502" s="2" customFormat="1" ht="16.149999999999999" customHeight="1" x14ac:dyDescent="0.4"/>
    <row r="503" s="2" customFormat="1" ht="16.149999999999999" customHeight="1" x14ac:dyDescent="0.4"/>
    <row r="504" s="2" customFormat="1" ht="16.149999999999999" customHeight="1" x14ac:dyDescent="0.4"/>
    <row r="505" s="2" customFormat="1" ht="16.149999999999999" customHeight="1" x14ac:dyDescent="0.4"/>
    <row r="506" s="2" customFormat="1" ht="16.149999999999999" customHeight="1" x14ac:dyDescent="0.4"/>
    <row r="507" s="2" customFormat="1" ht="16.149999999999999" customHeight="1" x14ac:dyDescent="0.4"/>
    <row r="508" s="2" customFormat="1" ht="16.149999999999999" customHeight="1" x14ac:dyDescent="0.4"/>
    <row r="509" s="2" customFormat="1" ht="16.149999999999999" customHeight="1" x14ac:dyDescent="0.4"/>
    <row r="510" s="2" customFormat="1" ht="16.149999999999999" customHeight="1" x14ac:dyDescent="0.4"/>
    <row r="511" s="2" customFormat="1" ht="16.149999999999999" customHeight="1" x14ac:dyDescent="0.4"/>
    <row r="512" s="2" customFormat="1" ht="16.149999999999999" customHeight="1" x14ac:dyDescent="0.4"/>
    <row r="513" s="2" customFormat="1" ht="16.149999999999999" customHeight="1" x14ac:dyDescent="0.4"/>
    <row r="514" s="2" customFormat="1" ht="16.149999999999999" customHeight="1" x14ac:dyDescent="0.4"/>
    <row r="515" s="2" customFormat="1" ht="16.149999999999999" customHeight="1" x14ac:dyDescent="0.4"/>
    <row r="516" s="2" customFormat="1" ht="16.149999999999999" customHeight="1" x14ac:dyDescent="0.4"/>
    <row r="517" s="2" customFormat="1" ht="16.149999999999999" customHeight="1" x14ac:dyDescent="0.4"/>
    <row r="518" s="2" customFormat="1" ht="16.149999999999999" customHeight="1" x14ac:dyDescent="0.4"/>
    <row r="519" s="2" customFormat="1" ht="16.149999999999999" customHeight="1" x14ac:dyDescent="0.4"/>
    <row r="520" s="2" customFormat="1" ht="16.149999999999999" customHeight="1" x14ac:dyDescent="0.4"/>
    <row r="521" s="2" customFormat="1" ht="16.149999999999999" customHeight="1" x14ac:dyDescent="0.4"/>
    <row r="522" s="2" customFormat="1" ht="16.149999999999999" customHeight="1" x14ac:dyDescent="0.4"/>
    <row r="523" s="2" customFormat="1" ht="16.149999999999999" customHeight="1" x14ac:dyDescent="0.4"/>
    <row r="524" s="2" customFormat="1" ht="16.149999999999999" customHeight="1" x14ac:dyDescent="0.4"/>
    <row r="525" s="2" customFormat="1" ht="16.149999999999999" customHeight="1" x14ac:dyDescent="0.4"/>
    <row r="526" s="2" customFormat="1" ht="16.149999999999999" customHeight="1" x14ac:dyDescent="0.4"/>
    <row r="527" s="2" customFormat="1" ht="16.149999999999999" customHeight="1" x14ac:dyDescent="0.4"/>
    <row r="528" s="2" customFormat="1" ht="16.149999999999999" customHeight="1" x14ac:dyDescent="0.4"/>
    <row r="529" s="2" customFormat="1" ht="16.149999999999999" customHeight="1" x14ac:dyDescent="0.4"/>
    <row r="530" s="2" customFormat="1" ht="16.149999999999999" customHeight="1" x14ac:dyDescent="0.4"/>
    <row r="531" s="2" customFormat="1" ht="16.149999999999999" customHeight="1" x14ac:dyDescent="0.4"/>
    <row r="532" s="2" customFormat="1" ht="16.149999999999999" customHeight="1" x14ac:dyDescent="0.4"/>
    <row r="533" s="2" customFormat="1" ht="16.149999999999999" customHeight="1" x14ac:dyDescent="0.4"/>
    <row r="534" s="2" customFormat="1" ht="16.149999999999999" customHeight="1" x14ac:dyDescent="0.4"/>
    <row r="535" s="2" customFormat="1" ht="16.149999999999999" customHeight="1" x14ac:dyDescent="0.4"/>
    <row r="536" s="2" customFormat="1" ht="16.149999999999999" customHeight="1" x14ac:dyDescent="0.4"/>
    <row r="537" s="2" customFormat="1" ht="16.149999999999999" customHeight="1" x14ac:dyDescent="0.4"/>
    <row r="538" s="2" customFormat="1" ht="16.149999999999999" customHeight="1" x14ac:dyDescent="0.4"/>
    <row r="539" s="2" customFormat="1" ht="16.149999999999999" customHeight="1" x14ac:dyDescent="0.4"/>
    <row r="540" s="2" customFormat="1" ht="16.149999999999999" customHeight="1" x14ac:dyDescent="0.4"/>
    <row r="541" s="2" customFormat="1" ht="16.149999999999999" customHeight="1" x14ac:dyDescent="0.4"/>
    <row r="542" s="2" customFormat="1" ht="16.149999999999999" customHeight="1" x14ac:dyDescent="0.4"/>
    <row r="543" s="2" customFormat="1" ht="16.149999999999999" customHeight="1" x14ac:dyDescent="0.4"/>
    <row r="544" s="2" customFormat="1" ht="16.149999999999999" customHeight="1" x14ac:dyDescent="0.4"/>
    <row r="545" s="2" customFormat="1" ht="16.149999999999999" customHeight="1" x14ac:dyDescent="0.4"/>
    <row r="546" s="2" customFormat="1" ht="16.149999999999999" customHeight="1" x14ac:dyDescent="0.4"/>
    <row r="547" s="2" customFormat="1" ht="16.149999999999999" customHeight="1" x14ac:dyDescent="0.4"/>
    <row r="548" s="2" customFormat="1" ht="16.149999999999999" customHeight="1" x14ac:dyDescent="0.4"/>
    <row r="549" s="2" customFormat="1" ht="16.149999999999999" customHeight="1" x14ac:dyDescent="0.4"/>
    <row r="550" s="2" customFormat="1" ht="16.149999999999999" customHeight="1" x14ac:dyDescent="0.4"/>
    <row r="551" s="2" customFormat="1" ht="16.149999999999999" customHeight="1" x14ac:dyDescent="0.4"/>
    <row r="552" s="2" customFormat="1" ht="16.149999999999999" customHeight="1" x14ac:dyDescent="0.4"/>
    <row r="553" s="2" customFormat="1" ht="16.149999999999999" customHeight="1" x14ac:dyDescent="0.4"/>
    <row r="554" s="2" customFormat="1" ht="16.149999999999999" customHeight="1" x14ac:dyDescent="0.4"/>
    <row r="555" s="2" customFormat="1" ht="16.149999999999999" customHeight="1" x14ac:dyDescent="0.4"/>
    <row r="556" s="2" customFormat="1" ht="16.149999999999999" customHeight="1" x14ac:dyDescent="0.4"/>
    <row r="557" s="2" customFormat="1" ht="16.149999999999999" customHeight="1" x14ac:dyDescent="0.4"/>
    <row r="558" s="2" customFormat="1" ht="16.149999999999999" customHeight="1" x14ac:dyDescent="0.4"/>
    <row r="559" s="2" customFormat="1" ht="16.149999999999999" customHeight="1" x14ac:dyDescent="0.4"/>
    <row r="560" s="2" customFormat="1" ht="16.149999999999999" customHeight="1" x14ac:dyDescent="0.4"/>
    <row r="561" s="2" customFormat="1" ht="16.149999999999999" customHeight="1" x14ac:dyDescent="0.4"/>
    <row r="562" s="2" customFormat="1" ht="16.149999999999999" customHeight="1" x14ac:dyDescent="0.4"/>
    <row r="563" s="2" customFormat="1" ht="16.149999999999999" customHeight="1" x14ac:dyDescent="0.4"/>
    <row r="564" s="2" customFormat="1" ht="16.149999999999999" customHeight="1" x14ac:dyDescent="0.4"/>
    <row r="565" s="2" customFormat="1" ht="16.149999999999999" customHeight="1" x14ac:dyDescent="0.4"/>
    <row r="566" s="2" customFormat="1" ht="16.149999999999999" customHeight="1" x14ac:dyDescent="0.4"/>
    <row r="567" s="2" customFormat="1" ht="16.149999999999999" customHeight="1" x14ac:dyDescent="0.4"/>
    <row r="568" s="2" customFormat="1" ht="16.149999999999999" customHeight="1" x14ac:dyDescent="0.4"/>
    <row r="569" s="2" customFormat="1" ht="16.149999999999999" customHeight="1" x14ac:dyDescent="0.4"/>
    <row r="570" s="2" customFormat="1" ht="16.149999999999999" customHeight="1" x14ac:dyDescent="0.4"/>
    <row r="571" s="2" customFormat="1" ht="16.149999999999999" customHeight="1" x14ac:dyDescent="0.4"/>
    <row r="572" s="2" customFormat="1" ht="16.149999999999999" customHeight="1" x14ac:dyDescent="0.4"/>
    <row r="573" s="2" customFormat="1" ht="16.149999999999999" customHeight="1" x14ac:dyDescent="0.4"/>
    <row r="574" s="2" customFormat="1" ht="16.149999999999999" customHeight="1" x14ac:dyDescent="0.4"/>
    <row r="575" s="2" customFormat="1" ht="16.149999999999999" customHeight="1" x14ac:dyDescent="0.4"/>
    <row r="576" s="2" customFormat="1" ht="16.149999999999999" customHeight="1" x14ac:dyDescent="0.4"/>
    <row r="577" s="2" customFormat="1" ht="16.149999999999999" customHeight="1" x14ac:dyDescent="0.4"/>
    <row r="578" s="2" customFormat="1" ht="16.149999999999999" customHeight="1" x14ac:dyDescent="0.4"/>
    <row r="579" s="2" customFormat="1" ht="16.149999999999999" customHeight="1" x14ac:dyDescent="0.4"/>
    <row r="580" s="2" customFormat="1" ht="16.149999999999999" customHeight="1" x14ac:dyDescent="0.4"/>
    <row r="581" s="2" customFormat="1" ht="16.149999999999999" customHeight="1" x14ac:dyDescent="0.4"/>
    <row r="582" s="2" customFormat="1" ht="16.149999999999999" customHeight="1" x14ac:dyDescent="0.4"/>
    <row r="583" s="2" customFormat="1" ht="16.149999999999999" customHeight="1" x14ac:dyDescent="0.4"/>
    <row r="584" s="2" customFormat="1" ht="16.149999999999999" customHeight="1" x14ac:dyDescent="0.4"/>
    <row r="585" s="2" customFormat="1" ht="16.149999999999999" customHeight="1" x14ac:dyDescent="0.4"/>
    <row r="586" s="2" customFormat="1" ht="16.149999999999999" customHeight="1" x14ac:dyDescent="0.4"/>
    <row r="587" s="2" customFormat="1" ht="16.149999999999999" customHeight="1" x14ac:dyDescent="0.4"/>
    <row r="588" s="2" customFormat="1" ht="16.149999999999999" customHeight="1" x14ac:dyDescent="0.4"/>
    <row r="589" s="2" customFormat="1" ht="16.149999999999999" customHeight="1" x14ac:dyDescent="0.4"/>
    <row r="590" s="2" customFormat="1" ht="16.149999999999999" customHeight="1" x14ac:dyDescent="0.4"/>
    <row r="591" s="2" customFormat="1" ht="16.149999999999999" customHeight="1" x14ac:dyDescent="0.4"/>
    <row r="592" s="2" customFormat="1" ht="16.149999999999999" customHeight="1" x14ac:dyDescent="0.4"/>
    <row r="593" s="2" customFormat="1" ht="16.149999999999999" customHeight="1" x14ac:dyDescent="0.4"/>
    <row r="594" s="2" customFormat="1" ht="16.149999999999999" customHeight="1" x14ac:dyDescent="0.4"/>
    <row r="595" s="2" customFormat="1" ht="16.149999999999999" customHeight="1" x14ac:dyDescent="0.4"/>
    <row r="596" s="2" customFormat="1" ht="16.149999999999999" customHeight="1" x14ac:dyDescent="0.4"/>
    <row r="597" s="2" customFormat="1" ht="16.149999999999999" customHeight="1" x14ac:dyDescent="0.4"/>
    <row r="598" s="2" customFormat="1" ht="16.149999999999999" customHeight="1" x14ac:dyDescent="0.4"/>
    <row r="599" s="2" customFormat="1" ht="16.149999999999999" customHeight="1" x14ac:dyDescent="0.4"/>
    <row r="600" s="2" customFormat="1" ht="16.149999999999999" customHeight="1" x14ac:dyDescent="0.4"/>
    <row r="601" s="2" customFormat="1" ht="16.149999999999999" customHeight="1" x14ac:dyDescent="0.4"/>
    <row r="602" s="2" customFormat="1" ht="16.149999999999999" customHeight="1" x14ac:dyDescent="0.4"/>
    <row r="603" s="2" customFormat="1" ht="16.149999999999999" customHeight="1" x14ac:dyDescent="0.4"/>
    <row r="604" s="2" customFormat="1" ht="16.149999999999999" customHeight="1" x14ac:dyDescent="0.4"/>
    <row r="605" s="2" customFormat="1" ht="16.149999999999999" customHeight="1" x14ac:dyDescent="0.4"/>
    <row r="606" s="2" customFormat="1" ht="16.149999999999999" customHeight="1" x14ac:dyDescent="0.4"/>
    <row r="607" s="2" customFormat="1" ht="16.149999999999999" customHeight="1" x14ac:dyDescent="0.4"/>
    <row r="608" s="2" customFormat="1" ht="16.149999999999999" customHeight="1" x14ac:dyDescent="0.4"/>
    <row r="609" s="2" customFormat="1" ht="16.149999999999999" customHeight="1" x14ac:dyDescent="0.4"/>
    <row r="610" s="2" customFormat="1" ht="16.149999999999999" customHeight="1" x14ac:dyDescent="0.4"/>
    <row r="611" s="2" customFormat="1" ht="16.149999999999999" customHeight="1" x14ac:dyDescent="0.4"/>
    <row r="612" s="2" customFormat="1" ht="16.149999999999999" customHeight="1" x14ac:dyDescent="0.4"/>
    <row r="613" s="2" customFormat="1" ht="16.149999999999999" customHeight="1" x14ac:dyDescent="0.4"/>
    <row r="614" s="2" customFormat="1" ht="16.149999999999999" customHeight="1" x14ac:dyDescent="0.4"/>
    <row r="615" s="2" customFormat="1" ht="16.149999999999999" customHeight="1" x14ac:dyDescent="0.4"/>
    <row r="616" s="2" customFormat="1" ht="16.149999999999999" customHeight="1" x14ac:dyDescent="0.4"/>
    <row r="617" s="2" customFormat="1" ht="16.149999999999999" customHeight="1" x14ac:dyDescent="0.4"/>
    <row r="618" s="2" customFormat="1" ht="16.149999999999999" customHeight="1" x14ac:dyDescent="0.4"/>
    <row r="619" s="2" customFormat="1" ht="16.149999999999999" customHeight="1" x14ac:dyDescent="0.4"/>
    <row r="620" s="2" customFormat="1" ht="16.149999999999999" customHeight="1" x14ac:dyDescent="0.4"/>
    <row r="621" s="2" customFormat="1" ht="16.149999999999999" customHeight="1" x14ac:dyDescent="0.4"/>
    <row r="622" s="2" customFormat="1" ht="16.149999999999999" customHeight="1" x14ac:dyDescent="0.4"/>
    <row r="623" s="2" customFormat="1" ht="16.149999999999999" customHeight="1" x14ac:dyDescent="0.4"/>
    <row r="624" s="2" customFormat="1" ht="16.149999999999999" customHeight="1" x14ac:dyDescent="0.4"/>
    <row r="625" s="2" customFormat="1" ht="16.149999999999999" customHeight="1" x14ac:dyDescent="0.4"/>
    <row r="626" s="2" customFormat="1" ht="16.149999999999999" customHeight="1" x14ac:dyDescent="0.4"/>
    <row r="627" s="2" customFormat="1" ht="16.149999999999999" customHeight="1" x14ac:dyDescent="0.4"/>
    <row r="628" s="2" customFormat="1" ht="16.149999999999999" customHeight="1" x14ac:dyDescent="0.4"/>
    <row r="629" s="2" customFormat="1" ht="16.149999999999999" customHeight="1" x14ac:dyDescent="0.4"/>
    <row r="630" s="2" customFormat="1" ht="16.149999999999999" customHeight="1" x14ac:dyDescent="0.4"/>
    <row r="631" s="2" customFormat="1" ht="16.149999999999999" customHeight="1" x14ac:dyDescent="0.4"/>
    <row r="632" s="2" customFormat="1" ht="16.149999999999999" customHeight="1" x14ac:dyDescent="0.4"/>
    <row r="633" s="2" customFormat="1" ht="16.149999999999999" customHeight="1" x14ac:dyDescent="0.4"/>
    <row r="634" s="2" customFormat="1" ht="16.149999999999999" customHeight="1" x14ac:dyDescent="0.4"/>
    <row r="635" s="2" customFormat="1" ht="16.149999999999999" customHeight="1" x14ac:dyDescent="0.4"/>
    <row r="636" s="2" customFormat="1" ht="16.149999999999999" customHeight="1" x14ac:dyDescent="0.4"/>
    <row r="637" s="2" customFormat="1" ht="16.149999999999999" customHeight="1" x14ac:dyDescent="0.4"/>
    <row r="638" s="2" customFormat="1" ht="16.149999999999999" customHeight="1" x14ac:dyDescent="0.4"/>
    <row r="639" s="2" customFormat="1" ht="16.149999999999999" customHeight="1" x14ac:dyDescent="0.4"/>
    <row r="640" s="2" customFormat="1" ht="16.149999999999999" customHeight="1" x14ac:dyDescent="0.4"/>
    <row r="641" s="2" customFormat="1" ht="16.149999999999999" customHeight="1" x14ac:dyDescent="0.4"/>
    <row r="642" s="2" customFormat="1" ht="16.149999999999999" customHeight="1" x14ac:dyDescent="0.4"/>
    <row r="643" s="2" customFormat="1" ht="16.149999999999999" customHeight="1" x14ac:dyDescent="0.4"/>
    <row r="644" s="2" customFormat="1" ht="16.149999999999999" customHeight="1" x14ac:dyDescent="0.4"/>
    <row r="645" s="2" customFormat="1" ht="16.149999999999999" customHeight="1" x14ac:dyDescent="0.4"/>
    <row r="646" s="2" customFormat="1" ht="16.149999999999999" customHeight="1" x14ac:dyDescent="0.4"/>
    <row r="647" s="2" customFormat="1" ht="16.149999999999999" customHeight="1" x14ac:dyDescent="0.4"/>
    <row r="648" s="2" customFormat="1" ht="16.149999999999999" customHeight="1" x14ac:dyDescent="0.4"/>
    <row r="649" s="2" customFormat="1" ht="16.149999999999999" customHeight="1" x14ac:dyDescent="0.4"/>
    <row r="650" s="2" customFormat="1" ht="16.149999999999999" customHeight="1" x14ac:dyDescent="0.4"/>
    <row r="651" s="2" customFormat="1" ht="16.149999999999999" customHeight="1" x14ac:dyDescent="0.4"/>
    <row r="652" s="2" customFormat="1" ht="16.149999999999999" customHeight="1" x14ac:dyDescent="0.4"/>
    <row r="653" s="2" customFormat="1" ht="16.149999999999999" customHeight="1" x14ac:dyDescent="0.4"/>
    <row r="654" s="2" customFormat="1" ht="16.149999999999999" customHeight="1" x14ac:dyDescent="0.4"/>
    <row r="655" s="2" customFormat="1" ht="16.149999999999999" customHeight="1" x14ac:dyDescent="0.4"/>
    <row r="656" s="2" customFormat="1" ht="16.149999999999999" customHeight="1" x14ac:dyDescent="0.4"/>
    <row r="657" s="2" customFormat="1" ht="16.149999999999999" customHeight="1" x14ac:dyDescent="0.4"/>
    <row r="658" s="2" customFormat="1" ht="16.149999999999999" customHeight="1" x14ac:dyDescent="0.4"/>
    <row r="659" s="2" customFormat="1" ht="16.149999999999999" customHeight="1" x14ac:dyDescent="0.4"/>
    <row r="660" s="2" customFormat="1" ht="16.149999999999999" customHeight="1" x14ac:dyDescent="0.4"/>
    <row r="661" s="2" customFormat="1" ht="16.149999999999999" customHeight="1" x14ac:dyDescent="0.4"/>
    <row r="662" s="2" customFormat="1" ht="16.149999999999999" customHeight="1" x14ac:dyDescent="0.4"/>
    <row r="663" s="2" customFormat="1" ht="16.149999999999999" customHeight="1" x14ac:dyDescent="0.4"/>
    <row r="664" s="2" customFormat="1" ht="16.149999999999999" customHeight="1" x14ac:dyDescent="0.4"/>
    <row r="665" s="2" customFormat="1" ht="16.149999999999999" customHeight="1" x14ac:dyDescent="0.4"/>
    <row r="666" s="2" customFormat="1" ht="16.149999999999999" customHeight="1" x14ac:dyDescent="0.4"/>
    <row r="667" s="2" customFormat="1" ht="16.149999999999999" customHeight="1" x14ac:dyDescent="0.4"/>
    <row r="668" s="2" customFormat="1" ht="16.149999999999999" customHeight="1" x14ac:dyDescent="0.4"/>
    <row r="669" s="2" customFormat="1" ht="16.149999999999999" customHeight="1" x14ac:dyDescent="0.4"/>
    <row r="670" s="2" customFormat="1" ht="16.149999999999999" customHeight="1" x14ac:dyDescent="0.4"/>
    <row r="671" s="2" customFormat="1" ht="16.149999999999999" customHeight="1" x14ac:dyDescent="0.4"/>
    <row r="672" s="2" customFormat="1" ht="16.149999999999999" customHeight="1" x14ac:dyDescent="0.4"/>
    <row r="673" s="2" customFormat="1" ht="16.149999999999999" customHeight="1" x14ac:dyDescent="0.4"/>
    <row r="674" s="2" customFormat="1" ht="16.149999999999999" customHeight="1" x14ac:dyDescent="0.4"/>
    <row r="675" s="2" customFormat="1" ht="16.149999999999999" customHeight="1" x14ac:dyDescent="0.4"/>
    <row r="676" s="2" customFormat="1" ht="16.149999999999999" customHeight="1" x14ac:dyDescent="0.4"/>
    <row r="677" s="2" customFormat="1" ht="16.149999999999999" customHeight="1" x14ac:dyDescent="0.4"/>
    <row r="678" s="2" customFormat="1" ht="16.149999999999999" customHeight="1" x14ac:dyDescent="0.4"/>
    <row r="679" s="2" customFormat="1" ht="16.149999999999999" customHeight="1" x14ac:dyDescent="0.4"/>
    <row r="680" s="2" customFormat="1" ht="16.149999999999999" customHeight="1" x14ac:dyDescent="0.4"/>
    <row r="681" s="2" customFormat="1" ht="16.149999999999999" customHeight="1" x14ac:dyDescent="0.4"/>
    <row r="682" s="2" customFormat="1" ht="16.149999999999999" customHeight="1" x14ac:dyDescent="0.4"/>
    <row r="683" s="2" customFormat="1" ht="16.149999999999999" customHeight="1" x14ac:dyDescent="0.4"/>
    <row r="684" s="2" customFormat="1" ht="16.149999999999999" customHeight="1" x14ac:dyDescent="0.4"/>
    <row r="685" s="2" customFormat="1" ht="16.149999999999999" customHeight="1" x14ac:dyDescent="0.4"/>
    <row r="686" s="2" customFormat="1" ht="16.149999999999999" customHeight="1" x14ac:dyDescent="0.4"/>
    <row r="687" s="2" customFormat="1" ht="16.149999999999999" customHeight="1" x14ac:dyDescent="0.4"/>
    <row r="688" s="2" customFormat="1" ht="16.149999999999999" customHeight="1" x14ac:dyDescent="0.4"/>
    <row r="689" s="2" customFormat="1" ht="16.149999999999999" customHeight="1" x14ac:dyDescent="0.4"/>
    <row r="690" s="2" customFormat="1" ht="16.149999999999999" customHeight="1" x14ac:dyDescent="0.4"/>
    <row r="691" s="2" customFormat="1" ht="16.149999999999999" customHeight="1" x14ac:dyDescent="0.4"/>
    <row r="692" s="2" customFormat="1" ht="16.149999999999999" customHeight="1" x14ac:dyDescent="0.4"/>
    <row r="693" s="2" customFormat="1" ht="16.149999999999999" customHeight="1" x14ac:dyDescent="0.4"/>
    <row r="694" s="2" customFormat="1" ht="16.149999999999999" customHeight="1" x14ac:dyDescent="0.4"/>
    <row r="695" s="2" customFormat="1" ht="16.149999999999999" customHeight="1" x14ac:dyDescent="0.4"/>
    <row r="696" s="2" customFormat="1" ht="16.149999999999999" customHeight="1" x14ac:dyDescent="0.4"/>
    <row r="697" s="2" customFormat="1" ht="16.149999999999999" customHeight="1" x14ac:dyDescent="0.4"/>
    <row r="698" s="2" customFormat="1" ht="16.149999999999999" customHeight="1" x14ac:dyDescent="0.4"/>
    <row r="699" s="2" customFormat="1" ht="16.149999999999999" customHeight="1" x14ac:dyDescent="0.4"/>
    <row r="700" s="2" customFormat="1" ht="16.149999999999999" customHeight="1" x14ac:dyDescent="0.4"/>
    <row r="701" s="2" customFormat="1" ht="16.149999999999999" customHeight="1" x14ac:dyDescent="0.4"/>
    <row r="702" s="2" customFormat="1" ht="16.149999999999999" customHeight="1" x14ac:dyDescent="0.4"/>
    <row r="703" s="2" customFormat="1" ht="16.149999999999999" customHeight="1" x14ac:dyDescent="0.4"/>
    <row r="704" s="2" customFormat="1" ht="16.149999999999999" customHeight="1" x14ac:dyDescent="0.4"/>
    <row r="705" s="2" customFormat="1" ht="16.149999999999999" customHeight="1" x14ac:dyDescent="0.4"/>
    <row r="706" s="2" customFormat="1" ht="16.149999999999999" customHeight="1" x14ac:dyDescent="0.4"/>
    <row r="707" s="2" customFormat="1" ht="16.149999999999999" customHeight="1" x14ac:dyDescent="0.4"/>
    <row r="708" s="2" customFormat="1" ht="16.149999999999999" customHeight="1" x14ac:dyDescent="0.4"/>
    <row r="709" s="2" customFormat="1" ht="16.149999999999999" customHeight="1" x14ac:dyDescent="0.4"/>
    <row r="710" s="2" customFormat="1" ht="16.149999999999999" customHeight="1" x14ac:dyDescent="0.4"/>
    <row r="711" s="2" customFormat="1" ht="16.149999999999999" customHeight="1" x14ac:dyDescent="0.4"/>
    <row r="712" s="2" customFormat="1" ht="16.149999999999999" customHeight="1" x14ac:dyDescent="0.4"/>
    <row r="713" s="2" customFormat="1" ht="16.149999999999999" customHeight="1" x14ac:dyDescent="0.4"/>
    <row r="714" s="2" customFormat="1" ht="16.149999999999999" customHeight="1" x14ac:dyDescent="0.4"/>
    <row r="715" s="2" customFormat="1" ht="16.149999999999999" customHeight="1" x14ac:dyDescent="0.4"/>
    <row r="716" s="2" customFormat="1" ht="16.149999999999999" customHeight="1" x14ac:dyDescent="0.4"/>
    <row r="717" s="2" customFormat="1" ht="16.149999999999999" customHeight="1" x14ac:dyDescent="0.4"/>
    <row r="718" s="2" customFormat="1" ht="16.149999999999999" customHeight="1" x14ac:dyDescent="0.4"/>
    <row r="719" s="2" customFormat="1" ht="16.149999999999999" customHeight="1" x14ac:dyDescent="0.4"/>
    <row r="720" s="2" customFormat="1" ht="16.149999999999999" customHeight="1" x14ac:dyDescent="0.4"/>
    <row r="721" s="2" customFormat="1" ht="16.149999999999999" customHeight="1" x14ac:dyDescent="0.4"/>
    <row r="722" s="2" customFormat="1" ht="16.149999999999999" customHeight="1" x14ac:dyDescent="0.4"/>
    <row r="723" s="2" customFormat="1" ht="16.149999999999999" customHeight="1" x14ac:dyDescent="0.4"/>
    <row r="724" s="2" customFormat="1" ht="16.149999999999999" customHeight="1" x14ac:dyDescent="0.4"/>
    <row r="725" s="2" customFormat="1" ht="16.149999999999999" customHeight="1" x14ac:dyDescent="0.4"/>
    <row r="726" s="2" customFormat="1" ht="16.149999999999999" customHeight="1" x14ac:dyDescent="0.4"/>
    <row r="727" s="2" customFormat="1" ht="16.149999999999999" customHeight="1" x14ac:dyDescent="0.4"/>
    <row r="728" s="2" customFormat="1" ht="16.149999999999999" customHeight="1" x14ac:dyDescent="0.4"/>
    <row r="729" s="2" customFormat="1" ht="16.149999999999999" customHeight="1" x14ac:dyDescent="0.4"/>
    <row r="730" s="2" customFormat="1" ht="16.149999999999999" customHeight="1" x14ac:dyDescent="0.4"/>
    <row r="731" s="2" customFormat="1" ht="16.149999999999999" customHeight="1" x14ac:dyDescent="0.4"/>
    <row r="732" s="2" customFormat="1" ht="16.149999999999999" customHeight="1" x14ac:dyDescent="0.4"/>
    <row r="733" s="2" customFormat="1" ht="16.149999999999999" customHeight="1" x14ac:dyDescent="0.4"/>
    <row r="734" s="2" customFormat="1" ht="16.149999999999999" customHeight="1" x14ac:dyDescent="0.4"/>
    <row r="735" s="2" customFormat="1" ht="16.149999999999999" customHeight="1" x14ac:dyDescent="0.4"/>
    <row r="736" s="2" customFormat="1" ht="16.149999999999999" customHeight="1" x14ac:dyDescent="0.4"/>
    <row r="737" s="2" customFormat="1" ht="16.149999999999999" customHeight="1" x14ac:dyDescent="0.4"/>
    <row r="738" s="2" customFormat="1" ht="16.149999999999999" customHeight="1" x14ac:dyDescent="0.4"/>
    <row r="739" s="2" customFormat="1" ht="16.149999999999999" customHeight="1" x14ac:dyDescent="0.4"/>
    <row r="740" s="2" customFormat="1" ht="16.149999999999999" customHeight="1" x14ac:dyDescent="0.4"/>
    <row r="741" s="2" customFormat="1" ht="16.149999999999999" customHeight="1" x14ac:dyDescent="0.4"/>
    <row r="742" s="2" customFormat="1" ht="16.149999999999999" customHeight="1" x14ac:dyDescent="0.4"/>
    <row r="743" s="2" customFormat="1" ht="16.149999999999999" customHeight="1" x14ac:dyDescent="0.4"/>
    <row r="744" s="2" customFormat="1" ht="16.149999999999999" customHeight="1" x14ac:dyDescent="0.4"/>
    <row r="745" s="2" customFormat="1" ht="16.149999999999999" customHeight="1" x14ac:dyDescent="0.4"/>
    <row r="746" s="2" customFormat="1" ht="16.149999999999999" customHeight="1" x14ac:dyDescent="0.4"/>
    <row r="747" s="2" customFormat="1" ht="16.149999999999999" customHeight="1" x14ac:dyDescent="0.4"/>
    <row r="748" s="2" customFormat="1" ht="16.149999999999999" customHeight="1" x14ac:dyDescent="0.4"/>
    <row r="749" s="2" customFormat="1" ht="16.149999999999999" customHeight="1" x14ac:dyDescent="0.4"/>
    <row r="750" s="2" customFormat="1" ht="16.149999999999999" customHeight="1" x14ac:dyDescent="0.4"/>
    <row r="751" s="2" customFormat="1" ht="16.149999999999999" customHeight="1" x14ac:dyDescent="0.4"/>
    <row r="752" s="2" customFormat="1" ht="16.149999999999999" customHeight="1" x14ac:dyDescent="0.4"/>
    <row r="753" s="2" customFormat="1" ht="16.149999999999999" customHeight="1" x14ac:dyDescent="0.4"/>
    <row r="754" s="2" customFormat="1" ht="16.149999999999999" customHeight="1" x14ac:dyDescent="0.4"/>
    <row r="755" s="2" customFormat="1" ht="16.149999999999999" customHeight="1" x14ac:dyDescent="0.4"/>
    <row r="756" s="2" customFormat="1" ht="16.149999999999999" customHeight="1" x14ac:dyDescent="0.4"/>
    <row r="757" s="2" customFormat="1" ht="16.149999999999999" customHeight="1" x14ac:dyDescent="0.4"/>
    <row r="758" s="2" customFormat="1" ht="16.149999999999999" customHeight="1" x14ac:dyDescent="0.4"/>
    <row r="759" s="2" customFormat="1" ht="16.149999999999999" customHeight="1" x14ac:dyDescent="0.4"/>
    <row r="760" s="2" customFormat="1" ht="16.149999999999999" customHeight="1" x14ac:dyDescent="0.4"/>
    <row r="761" s="2" customFormat="1" ht="16.149999999999999" customHeight="1" x14ac:dyDescent="0.4"/>
    <row r="762" s="2" customFormat="1" ht="16.149999999999999" customHeight="1" x14ac:dyDescent="0.4"/>
    <row r="763" s="2" customFormat="1" ht="16.149999999999999" customHeight="1" x14ac:dyDescent="0.4"/>
    <row r="764" s="2" customFormat="1" ht="16.149999999999999" customHeight="1" x14ac:dyDescent="0.4"/>
    <row r="765" s="2" customFormat="1" ht="16.149999999999999" customHeight="1" x14ac:dyDescent="0.4"/>
    <row r="766" s="2" customFormat="1" ht="16.149999999999999" customHeight="1" x14ac:dyDescent="0.4"/>
    <row r="767" s="2" customFormat="1" ht="16.149999999999999" customHeight="1" x14ac:dyDescent="0.4"/>
    <row r="768" s="2" customFormat="1" ht="16.149999999999999" customHeight="1" x14ac:dyDescent="0.4"/>
    <row r="769" s="2" customFormat="1" ht="16.149999999999999" customHeight="1" x14ac:dyDescent="0.4"/>
    <row r="770" s="2" customFormat="1" ht="16.149999999999999" customHeight="1" x14ac:dyDescent="0.4"/>
    <row r="771" s="2" customFormat="1" ht="16.149999999999999" customHeight="1" x14ac:dyDescent="0.4"/>
    <row r="772" s="2" customFormat="1" ht="16.149999999999999" customHeight="1" x14ac:dyDescent="0.4"/>
    <row r="773" s="2" customFormat="1" ht="16.149999999999999" customHeight="1" x14ac:dyDescent="0.4"/>
    <row r="774" s="2" customFormat="1" ht="16.149999999999999" customHeight="1" x14ac:dyDescent="0.4"/>
    <row r="775" s="2" customFormat="1" ht="16.149999999999999" customHeight="1" x14ac:dyDescent="0.4"/>
    <row r="776" s="2" customFormat="1" ht="16.149999999999999" customHeight="1" x14ac:dyDescent="0.4"/>
    <row r="777" s="2" customFormat="1" ht="16.149999999999999" customHeight="1" x14ac:dyDescent="0.4"/>
    <row r="778" s="2" customFormat="1" ht="16.149999999999999" customHeight="1" x14ac:dyDescent="0.4"/>
    <row r="779" s="2" customFormat="1" ht="16.149999999999999" customHeight="1" x14ac:dyDescent="0.4"/>
    <row r="780" s="2" customFormat="1" ht="16.149999999999999" customHeight="1" x14ac:dyDescent="0.4"/>
    <row r="781" s="2" customFormat="1" ht="16.149999999999999" customHeight="1" x14ac:dyDescent="0.4"/>
    <row r="782" s="2" customFormat="1" ht="16.149999999999999" customHeight="1" x14ac:dyDescent="0.4"/>
    <row r="783" s="2" customFormat="1" ht="16.149999999999999" customHeight="1" x14ac:dyDescent="0.4"/>
    <row r="784" s="2" customFormat="1" ht="16.149999999999999" customHeight="1" x14ac:dyDescent="0.4"/>
    <row r="785" s="2" customFormat="1" ht="16.149999999999999" customHeight="1" x14ac:dyDescent="0.4"/>
    <row r="786" s="2" customFormat="1" ht="16.149999999999999" customHeight="1" x14ac:dyDescent="0.4"/>
    <row r="787" s="2" customFormat="1" ht="16.149999999999999" customHeight="1" x14ac:dyDescent="0.4"/>
    <row r="788" s="2" customFormat="1" ht="16.149999999999999" customHeight="1" x14ac:dyDescent="0.4"/>
    <row r="789" s="2" customFormat="1" ht="16.149999999999999" customHeight="1" x14ac:dyDescent="0.4"/>
    <row r="790" s="2" customFormat="1" ht="16.149999999999999" customHeight="1" x14ac:dyDescent="0.4"/>
    <row r="791" s="2" customFormat="1" ht="16.149999999999999" customHeight="1" x14ac:dyDescent="0.4"/>
    <row r="792" s="2" customFormat="1" ht="16.149999999999999" customHeight="1" x14ac:dyDescent="0.4"/>
    <row r="793" s="2" customFormat="1" ht="16.149999999999999" customHeight="1" x14ac:dyDescent="0.4"/>
    <row r="794" s="2" customFormat="1" ht="16.149999999999999" customHeight="1" x14ac:dyDescent="0.4"/>
    <row r="795" s="2" customFormat="1" ht="16.149999999999999" customHeight="1" x14ac:dyDescent="0.4"/>
    <row r="796" s="2" customFormat="1" ht="16.149999999999999" customHeight="1" x14ac:dyDescent="0.4"/>
    <row r="797" s="2" customFormat="1" ht="16.149999999999999" customHeight="1" x14ac:dyDescent="0.4"/>
    <row r="798" s="2" customFormat="1" ht="16.149999999999999" customHeight="1" x14ac:dyDescent="0.4"/>
    <row r="799" s="2" customFormat="1" ht="16.149999999999999" customHeight="1" x14ac:dyDescent="0.4"/>
    <row r="800" s="2" customFormat="1" ht="16.149999999999999" customHeight="1" x14ac:dyDescent="0.4"/>
    <row r="801" s="2" customFormat="1" ht="16.149999999999999" customHeight="1" x14ac:dyDescent="0.4"/>
    <row r="802" s="2" customFormat="1" ht="16.149999999999999" customHeight="1" x14ac:dyDescent="0.4"/>
    <row r="803" s="2" customFormat="1" ht="16.149999999999999" customHeight="1" x14ac:dyDescent="0.4"/>
    <row r="804" s="2" customFormat="1" ht="16.149999999999999" customHeight="1" x14ac:dyDescent="0.4"/>
    <row r="805" s="2" customFormat="1" ht="16.149999999999999" customHeight="1" x14ac:dyDescent="0.4"/>
    <row r="806" s="2" customFormat="1" ht="16.149999999999999" customHeight="1" x14ac:dyDescent="0.4"/>
    <row r="807" s="2" customFormat="1" ht="16.149999999999999" customHeight="1" x14ac:dyDescent="0.4"/>
    <row r="808" s="2" customFormat="1" ht="16.149999999999999" customHeight="1" x14ac:dyDescent="0.4"/>
    <row r="809" s="2" customFormat="1" ht="16.149999999999999" customHeight="1" x14ac:dyDescent="0.4"/>
    <row r="810" s="2" customFormat="1" ht="16.149999999999999" customHeight="1" x14ac:dyDescent="0.4"/>
    <row r="811" s="2" customFormat="1" ht="16.149999999999999" customHeight="1" x14ac:dyDescent="0.4"/>
    <row r="812" s="2" customFormat="1" ht="16.149999999999999" customHeight="1" x14ac:dyDescent="0.4"/>
    <row r="813" s="2" customFormat="1" ht="16.149999999999999" customHeight="1" x14ac:dyDescent="0.4"/>
    <row r="814" s="2" customFormat="1" ht="16.149999999999999" customHeight="1" x14ac:dyDescent="0.4"/>
    <row r="815" s="2" customFormat="1" ht="16.149999999999999" customHeight="1" x14ac:dyDescent="0.4"/>
    <row r="816" s="2" customFormat="1" ht="16.149999999999999" customHeight="1" x14ac:dyDescent="0.4"/>
    <row r="817" s="2" customFormat="1" ht="16.149999999999999" customHeight="1" x14ac:dyDescent="0.4"/>
    <row r="818" s="2" customFormat="1" ht="16.149999999999999" customHeight="1" x14ac:dyDescent="0.4"/>
    <row r="819" s="2" customFormat="1" ht="16.149999999999999" customHeight="1" x14ac:dyDescent="0.4"/>
    <row r="820" s="2" customFormat="1" ht="16.149999999999999" customHeight="1" x14ac:dyDescent="0.4"/>
    <row r="821" s="2" customFormat="1" ht="16.149999999999999" customHeight="1" x14ac:dyDescent="0.4"/>
    <row r="822" s="2" customFormat="1" ht="16.149999999999999" customHeight="1" x14ac:dyDescent="0.4"/>
    <row r="823" s="2" customFormat="1" ht="16.149999999999999" customHeight="1" x14ac:dyDescent="0.4"/>
    <row r="824" s="2" customFormat="1" ht="16.149999999999999" customHeight="1" x14ac:dyDescent="0.4"/>
    <row r="825" s="2" customFormat="1" ht="16.149999999999999" customHeight="1" x14ac:dyDescent="0.4"/>
    <row r="826" s="2" customFormat="1" ht="16.149999999999999" customHeight="1" x14ac:dyDescent="0.4"/>
    <row r="827" s="2" customFormat="1" ht="16.149999999999999" customHeight="1" x14ac:dyDescent="0.4"/>
    <row r="828" s="2" customFormat="1" ht="16.149999999999999" customHeight="1" x14ac:dyDescent="0.4"/>
    <row r="829" s="2" customFormat="1" ht="16.149999999999999" customHeight="1" x14ac:dyDescent="0.4"/>
    <row r="830" s="2" customFormat="1" ht="16.149999999999999" customHeight="1" x14ac:dyDescent="0.4"/>
    <row r="831" s="2" customFormat="1" ht="16.149999999999999" customHeight="1" x14ac:dyDescent="0.4"/>
    <row r="832" s="2" customFormat="1" ht="16.149999999999999" customHeight="1" x14ac:dyDescent="0.4"/>
    <row r="833" s="2" customFormat="1" ht="16.149999999999999" customHeight="1" x14ac:dyDescent="0.4"/>
    <row r="834" s="2" customFormat="1" ht="16.149999999999999" customHeight="1" x14ac:dyDescent="0.4"/>
    <row r="835" s="2" customFormat="1" ht="16.149999999999999" customHeight="1" x14ac:dyDescent="0.4"/>
    <row r="836" s="2" customFormat="1" ht="16.149999999999999" customHeight="1" x14ac:dyDescent="0.4"/>
    <row r="837" s="2" customFormat="1" ht="16.149999999999999" customHeight="1" x14ac:dyDescent="0.4"/>
    <row r="838" s="2" customFormat="1" ht="16.149999999999999" customHeight="1" x14ac:dyDescent="0.4"/>
    <row r="839" s="2" customFormat="1" ht="16.149999999999999" customHeight="1" x14ac:dyDescent="0.4"/>
    <row r="840" s="2" customFormat="1" ht="16.149999999999999" customHeight="1" x14ac:dyDescent="0.4"/>
    <row r="841" s="2" customFormat="1" ht="16.149999999999999" customHeight="1" x14ac:dyDescent="0.4"/>
    <row r="842" s="2" customFormat="1" ht="16.149999999999999" customHeight="1" x14ac:dyDescent="0.4"/>
    <row r="843" s="2" customFormat="1" ht="16.149999999999999" customHeight="1" x14ac:dyDescent="0.4"/>
    <row r="844" s="2" customFormat="1" ht="16.149999999999999" customHeight="1" x14ac:dyDescent="0.4"/>
    <row r="845" s="2" customFormat="1" ht="16.149999999999999" customHeight="1" x14ac:dyDescent="0.4"/>
    <row r="846" s="2" customFormat="1" ht="16.149999999999999" customHeight="1" x14ac:dyDescent="0.4"/>
    <row r="847" s="2" customFormat="1" ht="16.149999999999999" customHeight="1" x14ac:dyDescent="0.4"/>
    <row r="848" s="2" customFormat="1" ht="16.149999999999999" customHeight="1" x14ac:dyDescent="0.4"/>
    <row r="849" s="2" customFormat="1" ht="16.149999999999999" customHeight="1" x14ac:dyDescent="0.4"/>
    <row r="850" s="2" customFormat="1" ht="16.149999999999999" customHeight="1" x14ac:dyDescent="0.4"/>
    <row r="851" s="2" customFormat="1" ht="16.149999999999999" customHeight="1" x14ac:dyDescent="0.4"/>
    <row r="852" s="2" customFormat="1" ht="16.149999999999999" customHeight="1" x14ac:dyDescent="0.4"/>
    <row r="853" s="2" customFormat="1" ht="16.149999999999999" customHeight="1" x14ac:dyDescent="0.4"/>
    <row r="854" s="2" customFormat="1" ht="16.149999999999999" customHeight="1" x14ac:dyDescent="0.4"/>
    <row r="855" s="2" customFormat="1" ht="16.149999999999999" customHeight="1" x14ac:dyDescent="0.4"/>
    <row r="856" s="2" customFormat="1" ht="16.149999999999999" customHeight="1" x14ac:dyDescent="0.4"/>
    <row r="857" s="2" customFormat="1" ht="16.149999999999999" customHeight="1" x14ac:dyDescent="0.4"/>
    <row r="858" s="2" customFormat="1" ht="16.149999999999999" customHeight="1" x14ac:dyDescent="0.4"/>
    <row r="859" s="2" customFormat="1" ht="16.149999999999999" customHeight="1" x14ac:dyDescent="0.4"/>
    <row r="860" s="2" customFormat="1" ht="16.149999999999999" customHeight="1" x14ac:dyDescent="0.4"/>
    <row r="861" s="2" customFormat="1" ht="16.149999999999999" customHeight="1" x14ac:dyDescent="0.4"/>
    <row r="862" s="2" customFormat="1" ht="16.149999999999999" customHeight="1" x14ac:dyDescent="0.4"/>
    <row r="863" s="2" customFormat="1" ht="16.149999999999999" customHeight="1" x14ac:dyDescent="0.4"/>
    <row r="864" s="2" customFormat="1" ht="16.149999999999999" customHeight="1" x14ac:dyDescent="0.4"/>
    <row r="865" s="2" customFormat="1" ht="16.149999999999999" customHeight="1" x14ac:dyDescent="0.4"/>
    <row r="866" s="2" customFormat="1" ht="16.149999999999999" customHeight="1" x14ac:dyDescent="0.4"/>
    <row r="867" s="2" customFormat="1" ht="16.149999999999999" customHeight="1" x14ac:dyDescent="0.4"/>
    <row r="868" s="2" customFormat="1" ht="16.149999999999999" customHeight="1" x14ac:dyDescent="0.4"/>
    <row r="869" s="2" customFormat="1" ht="16.149999999999999" customHeight="1" x14ac:dyDescent="0.4"/>
    <row r="870" s="2" customFormat="1" ht="16.149999999999999" customHeight="1" x14ac:dyDescent="0.4"/>
    <row r="871" s="2" customFormat="1" ht="16.149999999999999" customHeight="1" x14ac:dyDescent="0.4"/>
    <row r="872" s="2" customFormat="1" ht="16.149999999999999" customHeight="1" x14ac:dyDescent="0.4"/>
    <row r="873" s="2" customFormat="1" ht="16.149999999999999" customHeight="1" x14ac:dyDescent="0.4"/>
    <row r="874" s="2" customFormat="1" ht="16.149999999999999" customHeight="1" x14ac:dyDescent="0.4"/>
    <row r="875" s="2" customFormat="1" ht="16.149999999999999" customHeight="1" x14ac:dyDescent="0.4"/>
    <row r="876" s="2" customFormat="1" ht="16.149999999999999" customHeight="1" x14ac:dyDescent="0.4"/>
    <row r="877" s="2" customFormat="1" ht="16.149999999999999" customHeight="1" x14ac:dyDescent="0.4"/>
    <row r="878" s="2" customFormat="1" ht="16.149999999999999" customHeight="1" x14ac:dyDescent="0.4"/>
    <row r="879" s="2" customFormat="1" ht="16.149999999999999" customHeight="1" x14ac:dyDescent="0.4"/>
    <row r="880" s="2" customFormat="1" ht="16.149999999999999" customHeight="1" x14ac:dyDescent="0.4"/>
    <row r="881" s="2" customFormat="1" ht="16.149999999999999" customHeight="1" x14ac:dyDescent="0.4"/>
    <row r="882" s="2" customFormat="1" ht="16.149999999999999" customHeight="1" x14ac:dyDescent="0.4"/>
    <row r="883" s="2" customFormat="1" ht="16.149999999999999" customHeight="1" x14ac:dyDescent="0.4"/>
    <row r="884" s="2" customFormat="1" ht="16.149999999999999" customHeight="1" x14ac:dyDescent="0.4"/>
    <row r="885" s="2" customFormat="1" ht="16.149999999999999" customHeight="1" x14ac:dyDescent="0.4"/>
    <row r="886" s="2" customFormat="1" ht="16.149999999999999" customHeight="1" x14ac:dyDescent="0.4"/>
    <row r="887" s="2" customFormat="1" ht="16.149999999999999" customHeight="1" x14ac:dyDescent="0.4"/>
    <row r="888" s="2" customFormat="1" ht="16.149999999999999" customHeight="1" x14ac:dyDescent="0.4"/>
    <row r="889" s="2" customFormat="1" ht="16.149999999999999" customHeight="1" x14ac:dyDescent="0.4"/>
    <row r="890" s="2" customFormat="1" ht="16.149999999999999" customHeight="1" x14ac:dyDescent="0.4"/>
    <row r="891" s="2" customFormat="1" ht="16.149999999999999" customHeight="1" x14ac:dyDescent="0.4"/>
    <row r="892" s="2" customFormat="1" ht="16.149999999999999" customHeight="1" x14ac:dyDescent="0.4"/>
    <row r="893" s="2" customFormat="1" ht="16.149999999999999" customHeight="1" x14ac:dyDescent="0.4"/>
    <row r="894" s="2" customFormat="1" ht="16.149999999999999" customHeight="1" x14ac:dyDescent="0.4"/>
    <row r="895" s="2" customFormat="1" ht="16.149999999999999" customHeight="1" x14ac:dyDescent="0.4"/>
    <row r="896" s="2" customFormat="1" ht="16.149999999999999" customHeight="1" x14ac:dyDescent="0.4"/>
    <row r="897" s="2" customFormat="1" ht="16.149999999999999" customHeight="1" x14ac:dyDescent="0.4"/>
    <row r="898" s="2" customFormat="1" ht="16.149999999999999" customHeight="1" x14ac:dyDescent="0.4"/>
    <row r="899" s="2" customFormat="1" ht="16.149999999999999" customHeight="1" x14ac:dyDescent="0.4"/>
    <row r="900" s="2" customFormat="1" ht="16.149999999999999" customHeight="1" x14ac:dyDescent="0.4"/>
    <row r="901" s="2" customFormat="1" ht="16.149999999999999" customHeight="1" x14ac:dyDescent="0.4"/>
    <row r="902" s="2" customFormat="1" ht="16.149999999999999" customHeight="1" x14ac:dyDescent="0.4"/>
    <row r="903" s="2" customFormat="1" ht="16.149999999999999" customHeight="1" x14ac:dyDescent="0.4"/>
    <row r="904" s="2" customFormat="1" ht="16.149999999999999" customHeight="1" x14ac:dyDescent="0.4"/>
    <row r="905" s="2" customFormat="1" ht="16.149999999999999" customHeight="1" x14ac:dyDescent="0.4"/>
    <row r="906" s="2" customFormat="1" ht="16.149999999999999" customHeight="1" x14ac:dyDescent="0.4"/>
    <row r="907" s="2" customFormat="1" ht="16.149999999999999" customHeight="1" x14ac:dyDescent="0.4"/>
    <row r="908" s="2" customFormat="1" ht="16.149999999999999" customHeight="1" x14ac:dyDescent="0.4"/>
    <row r="909" s="2" customFormat="1" ht="16.149999999999999" customHeight="1" x14ac:dyDescent="0.4"/>
    <row r="910" s="2" customFormat="1" ht="16.149999999999999" customHeight="1" x14ac:dyDescent="0.4"/>
    <row r="911" s="2" customFormat="1" ht="16.149999999999999" customHeight="1" x14ac:dyDescent="0.4"/>
    <row r="912" s="2" customFormat="1" ht="16.149999999999999" customHeight="1" x14ac:dyDescent="0.4"/>
    <row r="913" s="2" customFormat="1" ht="16.149999999999999" customHeight="1" x14ac:dyDescent="0.4"/>
    <row r="914" s="2" customFormat="1" ht="16.149999999999999" customHeight="1" x14ac:dyDescent="0.4"/>
    <row r="915" s="2" customFormat="1" ht="16.149999999999999" customHeight="1" x14ac:dyDescent="0.4"/>
    <row r="916" s="2" customFormat="1" ht="16.149999999999999" customHeight="1" x14ac:dyDescent="0.4"/>
    <row r="917" s="2" customFormat="1" ht="16.149999999999999" customHeight="1" x14ac:dyDescent="0.4"/>
    <row r="918" s="2" customFormat="1" ht="16.149999999999999" customHeight="1" x14ac:dyDescent="0.4"/>
    <row r="919" s="2" customFormat="1" ht="16.149999999999999" customHeight="1" x14ac:dyDescent="0.4"/>
    <row r="920" s="2" customFormat="1" ht="16.149999999999999" customHeight="1" x14ac:dyDescent="0.4"/>
    <row r="921" s="2" customFormat="1" ht="16.149999999999999" customHeight="1" x14ac:dyDescent="0.4"/>
    <row r="922" s="2" customFormat="1" ht="16.149999999999999" customHeight="1" x14ac:dyDescent="0.4"/>
    <row r="923" s="2" customFormat="1" ht="16.149999999999999" customHeight="1" x14ac:dyDescent="0.4"/>
    <row r="924" s="2" customFormat="1" ht="16.149999999999999" customHeight="1" x14ac:dyDescent="0.4"/>
    <row r="925" s="2" customFormat="1" ht="16.149999999999999" customHeight="1" x14ac:dyDescent="0.4"/>
    <row r="926" s="2" customFormat="1" ht="16.149999999999999" customHeight="1" x14ac:dyDescent="0.4"/>
    <row r="927" s="2" customFormat="1" ht="16.149999999999999" customHeight="1" x14ac:dyDescent="0.4"/>
    <row r="928" s="2" customFormat="1" ht="16.149999999999999" customHeight="1" x14ac:dyDescent="0.4"/>
    <row r="929" s="2" customFormat="1" ht="16.149999999999999" customHeight="1" x14ac:dyDescent="0.4"/>
    <row r="930" s="2" customFormat="1" ht="16.149999999999999" customHeight="1" x14ac:dyDescent="0.4"/>
    <row r="931" s="2" customFormat="1" ht="16.149999999999999" customHeight="1" x14ac:dyDescent="0.4"/>
    <row r="932" s="2" customFormat="1" ht="16.149999999999999" customHeight="1" x14ac:dyDescent="0.4"/>
    <row r="933" s="2" customFormat="1" ht="16.149999999999999" customHeight="1" x14ac:dyDescent="0.4"/>
    <row r="934" s="2" customFormat="1" ht="16.149999999999999" customHeight="1" x14ac:dyDescent="0.4"/>
    <row r="935" s="2" customFormat="1" ht="16.149999999999999" customHeight="1" x14ac:dyDescent="0.4"/>
    <row r="936" s="2" customFormat="1" ht="16.149999999999999" customHeight="1" x14ac:dyDescent="0.4"/>
    <row r="937" s="2" customFormat="1" ht="16.149999999999999" customHeight="1" x14ac:dyDescent="0.4"/>
    <row r="938" s="2" customFormat="1" ht="16.149999999999999" customHeight="1" x14ac:dyDescent="0.4"/>
    <row r="939" s="2" customFormat="1" ht="16.149999999999999" customHeight="1" x14ac:dyDescent="0.4"/>
    <row r="940" s="2" customFormat="1" ht="16.149999999999999" customHeight="1" x14ac:dyDescent="0.4"/>
    <row r="941" s="2" customFormat="1" ht="16.149999999999999" customHeight="1" x14ac:dyDescent="0.4"/>
    <row r="942" s="2" customFormat="1" ht="16.149999999999999" customHeight="1" x14ac:dyDescent="0.4"/>
    <row r="943" s="2" customFormat="1" ht="16.149999999999999" customHeight="1" x14ac:dyDescent="0.4"/>
    <row r="944" s="2" customFormat="1" ht="16.149999999999999" customHeight="1" x14ac:dyDescent="0.4"/>
    <row r="945" s="2" customFormat="1" ht="16.149999999999999" customHeight="1" x14ac:dyDescent="0.4"/>
    <row r="946" s="2" customFormat="1" ht="16.149999999999999" customHeight="1" x14ac:dyDescent="0.4"/>
    <row r="947" s="2" customFormat="1" ht="16.149999999999999" customHeight="1" x14ac:dyDescent="0.4"/>
    <row r="948" s="2" customFormat="1" ht="16.149999999999999" customHeight="1" x14ac:dyDescent="0.4"/>
    <row r="949" s="2" customFormat="1" ht="16.149999999999999" customHeight="1" x14ac:dyDescent="0.4"/>
    <row r="950" s="2" customFormat="1" ht="16.149999999999999" customHeight="1" x14ac:dyDescent="0.4"/>
    <row r="951" s="2" customFormat="1" ht="16.149999999999999" customHeight="1" x14ac:dyDescent="0.4"/>
    <row r="952" s="2" customFormat="1" ht="16.149999999999999" customHeight="1" x14ac:dyDescent="0.4"/>
    <row r="953" s="2" customFormat="1" ht="16.149999999999999" customHeight="1" x14ac:dyDescent="0.4"/>
    <row r="954" s="2" customFormat="1" ht="16.149999999999999" customHeight="1" x14ac:dyDescent="0.4"/>
    <row r="955" s="2" customFormat="1" ht="16.149999999999999" customHeight="1" x14ac:dyDescent="0.4"/>
    <row r="956" s="2" customFormat="1" ht="16.149999999999999" customHeight="1" x14ac:dyDescent="0.4"/>
    <row r="957" s="2" customFormat="1" ht="16.149999999999999" customHeight="1" x14ac:dyDescent="0.4"/>
    <row r="958" s="2" customFormat="1" ht="16.149999999999999" customHeight="1" x14ac:dyDescent="0.4"/>
    <row r="959" s="2" customFormat="1" ht="16.149999999999999" customHeight="1" x14ac:dyDescent="0.4"/>
    <row r="960" s="2" customFormat="1" ht="16.149999999999999" customHeight="1" x14ac:dyDescent="0.4"/>
    <row r="961" s="2" customFormat="1" ht="16.149999999999999" customHeight="1" x14ac:dyDescent="0.4"/>
    <row r="962" s="2" customFormat="1" ht="16.149999999999999" customHeight="1" x14ac:dyDescent="0.4"/>
    <row r="963" s="2" customFormat="1" ht="16.149999999999999" customHeight="1" x14ac:dyDescent="0.4"/>
    <row r="964" s="2" customFormat="1" ht="16.149999999999999" customHeight="1" x14ac:dyDescent="0.4"/>
    <row r="965" s="2" customFormat="1" ht="16.149999999999999" customHeight="1" x14ac:dyDescent="0.4"/>
    <row r="966" s="2" customFormat="1" ht="16.149999999999999" customHeight="1" x14ac:dyDescent="0.4"/>
    <row r="967" s="2" customFormat="1" ht="16.149999999999999" customHeight="1" x14ac:dyDescent="0.4"/>
    <row r="968" s="2" customFormat="1" ht="16.149999999999999" customHeight="1" x14ac:dyDescent="0.4"/>
    <row r="969" s="2" customFormat="1" ht="16.149999999999999" customHeight="1" x14ac:dyDescent="0.4"/>
    <row r="970" s="2" customFormat="1" ht="16.149999999999999" customHeight="1" x14ac:dyDescent="0.4"/>
    <row r="971" s="2" customFormat="1" ht="16.149999999999999" customHeight="1" x14ac:dyDescent="0.4"/>
    <row r="972" s="2" customFormat="1" ht="16.149999999999999" customHeight="1" x14ac:dyDescent="0.4"/>
    <row r="973" s="2" customFormat="1" ht="16.149999999999999" customHeight="1" x14ac:dyDescent="0.4"/>
    <row r="974" s="2" customFormat="1" ht="16.149999999999999" customHeight="1" x14ac:dyDescent="0.4"/>
    <row r="975" s="2" customFormat="1" ht="16.149999999999999" customHeight="1" x14ac:dyDescent="0.4"/>
    <row r="976" s="2" customFormat="1" ht="16.149999999999999" customHeight="1" x14ac:dyDescent="0.4"/>
    <row r="977" s="2" customFormat="1" ht="16.149999999999999" customHeight="1" x14ac:dyDescent="0.4"/>
    <row r="978" s="2" customFormat="1" ht="16.149999999999999" customHeight="1" x14ac:dyDescent="0.4"/>
    <row r="979" s="2" customFormat="1" ht="16.149999999999999" customHeight="1" x14ac:dyDescent="0.4"/>
    <row r="980" s="2" customFormat="1" ht="16.149999999999999" customHeight="1" x14ac:dyDescent="0.4"/>
    <row r="981" s="2" customFormat="1" ht="16.149999999999999" customHeight="1" x14ac:dyDescent="0.4"/>
    <row r="982" s="2" customFormat="1" ht="16.149999999999999" customHeight="1" x14ac:dyDescent="0.4"/>
    <row r="983" s="2" customFormat="1" ht="16.149999999999999" customHeight="1" x14ac:dyDescent="0.4"/>
    <row r="984" s="2" customFormat="1" ht="16.149999999999999" customHeight="1" x14ac:dyDescent="0.4"/>
    <row r="985" s="2" customFormat="1" ht="16.149999999999999" customHeight="1" x14ac:dyDescent="0.4"/>
    <row r="986" s="2" customFormat="1" ht="16.149999999999999" customHeight="1" x14ac:dyDescent="0.4"/>
    <row r="987" s="2" customFormat="1" ht="16.149999999999999" customHeight="1" x14ac:dyDescent="0.4"/>
    <row r="988" s="2" customFormat="1" ht="16.149999999999999" customHeight="1" x14ac:dyDescent="0.4"/>
    <row r="989" s="2" customFormat="1" ht="16.149999999999999" customHeight="1" x14ac:dyDescent="0.4"/>
    <row r="990" s="2" customFormat="1" ht="16.149999999999999" customHeight="1" x14ac:dyDescent="0.4"/>
    <row r="991" s="2" customFormat="1" ht="16.149999999999999" customHeight="1" x14ac:dyDescent="0.4"/>
    <row r="992" s="2" customFormat="1" ht="16.149999999999999" customHeight="1" x14ac:dyDescent="0.4"/>
    <row r="993" s="2" customFormat="1" ht="16.149999999999999" customHeight="1" x14ac:dyDescent="0.4"/>
    <row r="994" s="2" customFormat="1" ht="16.149999999999999" customHeight="1" x14ac:dyDescent="0.4"/>
    <row r="995" s="2" customFormat="1" ht="16.149999999999999" customHeight="1" x14ac:dyDescent="0.4"/>
    <row r="996" s="2" customFormat="1" ht="16.149999999999999" customHeight="1" x14ac:dyDescent="0.4"/>
    <row r="997" s="2" customFormat="1" ht="16.149999999999999" customHeight="1" x14ac:dyDescent="0.4"/>
    <row r="998" s="2" customFormat="1" ht="16.149999999999999" customHeight="1" x14ac:dyDescent="0.4"/>
    <row r="999" s="2" customFormat="1" ht="16.149999999999999" customHeight="1" x14ac:dyDescent="0.4"/>
    <row r="1000" s="2" customFormat="1" ht="16.149999999999999" customHeight="1" x14ac:dyDescent="0.4"/>
    <row r="1001" s="2" customFormat="1" ht="16.149999999999999" customHeight="1" x14ac:dyDescent="0.4"/>
    <row r="1002" s="2" customFormat="1" ht="16.149999999999999" customHeight="1" x14ac:dyDescent="0.4"/>
    <row r="1003" s="2" customFormat="1" ht="16.149999999999999" customHeight="1" x14ac:dyDescent="0.4"/>
    <row r="1004" s="2" customFormat="1" ht="16.149999999999999" customHeight="1" x14ac:dyDescent="0.4"/>
    <row r="1005" s="2" customFormat="1" ht="16.149999999999999" customHeight="1" x14ac:dyDescent="0.4"/>
    <row r="1006" s="2" customFormat="1" ht="16.149999999999999" customHeight="1" x14ac:dyDescent="0.4"/>
    <row r="1007" s="2" customFormat="1" ht="16.149999999999999" customHeight="1" x14ac:dyDescent="0.4"/>
    <row r="1008" s="2" customFormat="1" ht="16.149999999999999" customHeight="1" x14ac:dyDescent="0.4"/>
    <row r="1009" s="2" customFormat="1" ht="16.149999999999999" customHeight="1" x14ac:dyDescent="0.4"/>
    <row r="1010" s="2" customFormat="1" ht="16.149999999999999" customHeight="1" x14ac:dyDescent="0.4"/>
    <row r="1011" s="2" customFormat="1" ht="16.149999999999999" customHeight="1" x14ac:dyDescent="0.4"/>
    <row r="1012" s="2" customFormat="1" ht="16.149999999999999" customHeight="1" x14ac:dyDescent="0.4"/>
    <row r="1013" s="2" customFormat="1" ht="16.149999999999999" customHeight="1" x14ac:dyDescent="0.4"/>
    <row r="1014" s="2" customFormat="1" ht="16.149999999999999" customHeight="1" x14ac:dyDescent="0.4"/>
    <row r="1015" s="2" customFormat="1" ht="16.149999999999999" customHeight="1" x14ac:dyDescent="0.4"/>
    <row r="1016" s="2" customFormat="1" ht="16.149999999999999" customHeight="1" x14ac:dyDescent="0.4"/>
    <row r="1017" s="2" customFormat="1" ht="16.149999999999999" customHeight="1" x14ac:dyDescent="0.4"/>
    <row r="1018" s="2" customFormat="1" ht="16.149999999999999" customHeight="1" x14ac:dyDescent="0.4"/>
    <row r="1019" s="2" customFormat="1" ht="16.149999999999999" customHeight="1" x14ac:dyDescent="0.4"/>
    <row r="1020" s="2" customFormat="1" ht="16.149999999999999" customHeight="1" x14ac:dyDescent="0.4"/>
    <row r="1021" s="2" customFormat="1" ht="16.149999999999999" customHeight="1" x14ac:dyDescent="0.4"/>
    <row r="1022" s="2" customFormat="1" ht="16.149999999999999" customHeight="1" x14ac:dyDescent="0.4"/>
    <row r="1023" s="2" customFormat="1" ht="16.149999999999999" customHeight="1" x14ac:dyDescent="0.4"/>
    <row r="1024" s="2" customFormat="1" ht="16.149999999999999" customHeight="1" x14ac:dyDescent="0.4"/>
    <row r="1025" s="2" customFormat="1" ht="16.149999999999999" customHeight="1" x14ac:dyDescent="0.4"/>
    <row r="1026" s="2" customFormat="1" ht="16.149999999999999" customHeight="1" x14ac:dyDescent="0.4"/>
    <row r="1027" s="2" customFormat="1" ht="16.149999999999999" customHeight="1" x14ac:dyDescent="0.4"/>
    <row r="1028" s="2" customFormat="1" ht="16.149999999999999" customHeight="1" x14ac:dyDescent="0.4"/>
    <row r="1029" s="2" customFormat="1" ht="16.149999999999999" customHeight="1" x14ac:dyDescent="0.4"/>
    <row r="1030" s="2" customFormat="1" ht="16.149999999999999" customHeight="1" x14ac:dyDescent="0.4"/>
    <row r="1031" s="2" customFormat="1" ht="16.149999999999999" customHeight="1" x14ac:dyDescent="0.4"/>
    <row r="1032" s="2" customFormat="1" ht="16.149999999999999" customHeight="1" x14ac:dyDescent="0.4"/>
    <row r="1033" s="2" customFormat="1" ht="16.149999999999999" customHeight="1" x14ac:dyDescent="0.4"/>
    <row r="1034" s="2" customFormat="1" ht="16.149999999999999" customHeight="1" x14ac:dyDescent="0.4"/>
    <row r="1035" s="2" customFormat="1" ht="16.149999999999999" customHeight="1" x14ac:dyDescent="0.4"/>
    <row r="1036" s="2" customFormat="1" ht="16.149999999999999" customHeight="1" x14ac:dyDescent="0.4"/>
    <row r="1037" s="2" customFormat="1" ht="16.149999999999999" customHeight="1" x14ac:dyDescent="0.4"/>
    <row r="1038" s="2" customFormat="1" ht="16.149999999999999" customHeight="1" x14ac:dyDescent="0.4"/>
    <row r="1039" s="2" customFormat="1" ht="16.149999999999999" customHeight="1" x14ac:dyDescent="0.4"/>
    <row r="1040" s="2" customFormat="1" ht="16.149999999999999" customHeight="1" x14ac:dyDescent="0.4"/>
    <row r="1041" s="2" customFormat="1" ht="16.149999999999999" customHeight="1" x14ac:dyDescent="0.4"/>
    <row r="1042" s="2" customFormat="1" ht="16.149999999999999" customHeight="1" x14ac:dyDescent="0.4"/>
    <row r="1043" s="2" customFormat="1" ht="16.149999999999999" customHeight="1" x14ac:dyDescent="0.4"/>
    <row r="1044" s="2" customFormat="1" ht="16.149999999999999" customHeight="1" x14ac:dyDescent="0.4"/>
    <row r="1045" s="2" customFormat="1" ht="16.149999999999999" customHeight="1" x14ac:dyDescent="0.4"/>
    <row r="1046" s="2" customFormat="1" ht="16.149999999999999" customHeight="1" x14ac:dyDescent="0.4"/>
    <row r="1047" s="2" customFormat="1" ht="16.149999999999999" customHeight="1" x14ac:dyDescent="0.4"/>
    <row r="1048" s="2" customFormat="1" ht="16.149999999999999" customHeight="1" x14ac:dyDescent="0.4"/>
    <row r="1049" s="2" customFormat="1" ht="16.149999999999999" customHeight="1" x14ac:dyDescent="0.4"/>
    <row r="1050" s="2" customFormat="1" ht="16.149999999999999" customHeight="1" x14ac:dyDescent="0.4"/>
    <row r="1051" s="2" customFormat="1" ht="16.149999999999999" customHeight="1" x14ac:dyDescent="0.4"/>
    <row r="1052" s="2" customFormat="1" ht="16.149999999999999" customHeight="1" x14ac:dyDescent="0.4"/>
    <row r="1053" s="2" customFormat="1" ht="16.149999999999999" customHeight="1" x14ac:dyDescent="0.4"/>
    <row r="1054" s="2" customFormat="1" ht="16.149999999999999" customHeight="1" x14ac:dyDescent="0.4"/>
    <row r="1055" s="2" customFormat="1" ht="16.149999999999999" customHeight="1" x14ac:dyDescent="0.4"/>
    <row r="1056" s="2" customFormat="1" ht="16.149999999999999" customHeight="1" x14ac:dyDescent="0.4"/>
    <row r="1057" s="2" customFormat="1" ht="16.149999999999999" customHeight="1" x14ac:dyDescent="0.4"/>
    <row r="1058" s="2" customFormat="1" ht="16.149999999999999" customHeight="1" x14ac:dyDescent="0.4"/>
    <row r="1059" s="2" customFormat="1" ht="16.149999999999999" customHeight="1" x14ac:dyDescent="0.4"/>
    <row r="1060" s="2" customFormat="1" ht="16.149999999999999" customHeight="1" x14ac:dyDescent="0.4"/>
    <row r="1061" s="2" customFormat="1" ht="16.149999999999999" customHeight="1" x14ac:dyDescent="0.4"/>
    <row r="1062" s="2" customFormat="1" ht="16.149999999999999" customHeight="1" x14ac:dyDescent="0.4"/>
    <row r="1063" s="2" customFormat="1" ht="16.149999999999999" customHeight="1" x14ac:dyDescent="0.4"/>
    <row r="1064" s="2" customFormat="1" ht="16.149999999999999" customHeight="1" x14ac:dyDescent="0.4"/>
    <row r="1065" s="2" customFormat="1" ht="16.149999999999999" customHeight="1" x14ac:dyDescent="0.4"/>
    <row r="1066" s="2" customFormat="1" ht="16.149999999999999" customHeight="1" x14ac:dyDescent="0.4"/>
    <row r="1067" s="2" customFormat="1" ht="16.149999999999999" customHeight="1" x14ac:dyDescent="0.4"/>
    <row r="1068" s="2" customFormat="1" ht="16.149999999999999" customHeight="1" x14ac:dyDescent="0.4"/>
    <row r="1069" s="2" customFormat="1" ht="16.149999999999999" customHeight="1" x14ac:dyDescent="0.4"/>
    <row r="1070" s="2" customFormat="1" ht="16.149999999999999" customHeight="1" x14ac:dyDescent="0.4"/>
    <row r="1071" s="2" customFormat="1" ht="16.149999999999999" customHeight="1" x14ac:dyDescent="0.4"/>
    <row r="1072" s="2" customFormat="1" ht="16.149999999999999" customHeight="1" x14ac:dyDescent="0.4"/>
    <row r="1073" s="2" customFormat="1" ht="16.149999999999999" customHeight="1" x14ac:dyDescent="0.4"/>
    <row r="1074" s="2" customFormat="1" ht="16.149999999999999" customHeight="1" x14ac:dyDescent="0.4"/>
    <row r="1075" s="2" customFormat="1" ht="16.149999999999999" customHeight="1" x14ac:dyDescent="0.4"/>
    <row r="1076" s="2" customFormat="1" ht="16.149999999999999" customHeight="1" x14ac:dyDescent="0.4"/>
    <row r="1077" s="2" customFormat="1" ht="16.149999999999999" customHeight="1" x14ac:dyDescent="0.4"/>
    <row r="1078" s="2" customFormat="1" ht="16.149999999999999" customHeight="1" x14ac:dyDescent="0.4"/>
    <row r="1079" s="2" customFormat="1" ht="16.149999999999999" customHeight="1" x14ac:dyDescent="0.4"/>
    <row r="1080" s="2" customFormat="1" ht="16.149999999999999" customHeight="1" x14ac:dyDescent="0.4"/>
    <row r="1081" s="2" customFormat="1" ht="16.149999999999999" customHeight="1" x14ac:dyDescent="0.4"/>
    <row r="1082" s="2" customFormat="1" ht="16.149999999999999" customHeight="1" x14ac:dyDescent="0.4"/>
    <row r="1083" s="2" customFormat="1" ht="16.149999999999999" customHeight="1" x14ac:dyDescent="0.4"/>
    <row r="1084" s="2" customFormat="1" ht="16.149999999999999" customHeight="1" x14ac:dyDescent="0.4"/>
    <row r="1085" s="2" customFormat="1" ht="16.149999999999999" customHeight="1" x14ac:dyDescent="0.4"/>
    <row r="1086" s="2" customFormat="1" ht="16.149999999999999" customHeight="1" x14ac:dyDescent="0.4"/>
    <row r="1087" s="2" customFormat="1" ht="16.149999999999999" customHeight="1" x14ac:dyDescent="0.4"/>
    <row r="1088" s="2" customFormat="1" ht="16.149999999999999" customHeight="1" x14ac:dyDescent="0.4"/>
    <row r="1089" s="2" customFormat="1" ht="16.149999999999999" customHeight="1" x14ac:dyDescent="0.4"/>
    <row r="1090" s="2" customFormat="1" ht="16.149999999999999" customHeight="1" x14ac:dyDescent="0.4"/>
    <row r="1091" s="2" customFormat="1" ht="16.149999999999999" customHeight="1" x14ac:dyDescent="0.4"/>
    <row r="1092" s="2" customFormat="1" ht="16.149999999999999" customHeight="1" x14ac:dyDescent="0.4"/>
    <row r="1093" s="2" customFormat="1" ht="16.149999999999999" customHeight="1" x14ac:dyDescent="0.4"/>
    <row r="1094" s="2" customFormat="1" ht="16.149999999999999" customHeight="1" x14ac:dyDescent="0.4"/>
    <row r="1095" s="2" customFormat="1" ht="16.149999999999999" customHeight="1" x14ac:dyDescent="0.4"/>
    <row r="1096" s="2" customFormat="1" ht="16.149999999999999" customHeight="1" x14ac:dyDescent="0.4"/>
    <row r="1097" s="2" customFormat="1" ht="16.149999999999999" customHeight="1" x14ac:dyDescent="0.4"/>
    <row r="1098" s="2" customFormat="1" ht="16.149999999999999" customHeight="1" x14ac:dyDescent="0.4"/>
    <row r="1099" s="2" customFormat="1" ht="16.149999999999999" customHeight="1" x14ac:dyDescent="0.4"/>
    <row r="1100" s="2" customFormat="1" ht="16.149999999999999" customHeight="1" x14ac:dyDescent="0.4"/>
    <row r="1101" s="2" customFormat="1" ht="16.149999999999999" customHeight="1" x14ac:dyDescent="0.4"/>
    <row r="1102" s="2" customFormat="1" ht="16.149999999999999" customHeight="1" x14ac:dyDescent="0.4"/>
    <row r="1103" s="2" customFormat="1" ht="16.149999999999999" customHeight="1" x14ac:dyDescent="0.4"/>
    <row r="1104" s="2" customFormat="1" ht="16.149999999999999" customHeight="1" x14ac:dyDescent="0.4"/>
    <row r="1105" s="2" customFormat="1" ht="16.149999999999999" customHeight="1" x14ac:dyDescent="0.4"/>
    <row r="1106" s="2" customFormat="1" ht="16.149999999999999" customHeight="1" x14ac:dyDescent="0.4"/>
    <row r="1107" s="2" customFormat="1" ht="16.149999999999999" customHeight="1" x14ac:dyDescent="0.4"/>
    <row r="1108" s="2" customFormat="1" ht="16.149999999999999" customHeight="1" x14ac:dyDescent="0.4"/>
    <row r="1109" s="2" customFormat="1" ht="16.149999999999999" customHeight="1" x14ac:dyDescent="0.4"/>
    <row r="1110" s="2" customFormat="1" ht="16.149999999999999" customHeight="1" x14ac:dyDescent="0.4"/>
    <row r="1111" s="2" customFormat="1" ht="16.149999999999999" customHeight="1" x14ac:dyDescent="0.4"/>
    <row r="1112" s="2" customFormat="1" ht="16.149999999999999" customHeight="1" x14ac:dyDescent="0.4"/>
    <row r="1113" s="2" customFormat="1" ht="16.149999999999999" customHeight="1" x14ac:dyDescent="0.4"/>
    <row r="1114" s="2" customFormat="1" ht="16.149999999999999" customHeight="1" x14ac:dyDescent="0.4"/>
    <row r="1115" s="2" customFormat="1" ht="16.149999999999999" customHeight="1" x14ac:dyDescent="0.4"/>
    <row r="1116" s="2" customFormat="1" ht="16.149999999999999" customHeight="1" x14ac:dyDescent="0.4"/>
    <row r="1117" s="2" customFormat="1" ht="16.149999999999999" customHeight="1" x14ac:dyDescent="0.4"/>
    <row r="1118" s="2" customFormat="1" ht="16.149999999999999" customHeight="1" x14ac:dyDescent="0.4"/>
    <row r="1119" s="2" customFormat="1" ht="16.149999999999999" customHeight="1" x14ac:dyDescent="0.4"/>
    <row r="1120" s="2" customFormat="1" ht="16.149999999999999" customHeight="1" x14ac:dyDescent="0.4"/>
    <row r="1121" s="2" customFormat="1" ht="16.149999999999999" customHeight="1" x14ac:dyDescent="0.4"/>
    <row r="1122" s="2" customFormat="1" ht="16.149999999999999" customHeight="1" x14ac:dyDescent="0.4"/>
    <row r="1123" s="2" customFormat="1" ht="16.149999999999999" customHeight="1" x14ac:dyDescent="0.4"/>
    <row r="1124" s="2" customFormat="1" ht="16.149999999999999" customHeight="1" x14ac:dyDescent="0.4"/>
    <row r="1125" s="2" customFormat="1" ht="16.149999999999999" customHeight="1" x14ac:dyDescent="0.4"/>
    <row r="1126" s="2" customFormat="1" ht="16.149999999999999" customHeight="1" x14ac:dyDescent="0.4"/>
    <row r="1127" s="2" customFormat="1" ht="16.149999999999999" customHeight="1" x14ac:dyDescent="0.4"/>
    <row r="1128" s="2" customFormat="1" ht="16.149999999999999" customHeight="1" x14ac:dyDescent="0.4"/>
    <row r="1129" s="2" customFormat="1" ht="16.149999999999999" customHeight="1" x14ac:dyDescent="0.4"/>
    <row r="1130" s="2" customFormat="1" ht="16.149999999999999" customHeight="1" x14ac:dyDescent="0.4"/>
    <row r="1131" s="2" customFormat="1" ht="16.149999999999999" customHeight="1" x14ac:dyDescent="0.4"/>
    <row r="1132" s="2" customFormat="1" ht="16.149999999999999" customHeight="1" x14ac:dyDescent="0.4"/>
    <row r="1133" s="2" customFormat="1" ht="16.149999999999999" customHeight="1" x14ac:dyDescent="0.4"/>
    <row r="1134" s="2" customFormat="1" ht="16.149999999999999" customHeight="1" x14ac:dyDescent="0.4"/>
    <row r="1135" s="2" customFormat="1" ht="16.149999999999999" customHeight="1" x14ac:dyDescent="0.4"/>
    <row r="1136" s="2" customFormat="1" ht="16.149999999999999" customHeight="1" x14ac:dyDescent="0.4"/>
    <row r="1137" s="2" customFormat="1" ht="16.149999999999999" customHeight="1" x14ac:dyDescent="0.4"/>
    <row r="1138" s="2" customFormat="1" ht="16.149999999999999" customHeight="1" x14ac:dyDescent="0.4"/>
    <row r="1139" s="2" customFormat="1" ht="16.149999999999999" customHeight="1" x14ac:dyDescent="0.4"/>
    <row r="1140" s="2" customFormat="1" ht="16.149999999999999" customHeight="1" x14ac:dyDescent="0.4"/>
    <row r="1141" s="2" customFormat="1" ht="16.149999999999999" customHeight="1" x14ac:dyDescent="0.4"/>
    <row r="1142" s="2" customFormat="1" ht="16.149999999999999" customHeight="1" x14ac:dyDescent="0.4"/>
    <row r="1143" s="2" customFormat="1" ht="16.149999999999999" customHeight="1" x14ac:dyDescent="0.4"/>
    <row r="1144" s="2" customFormat="1" ht="16.149999999999999" customHeight="1" x14ac:dyDescent="0.4"/>
    <row r="1145" s="2" customFormat="1" ht="16.149999999999999" customHeight="1" x14ac:dyDescent="0.4"/>
    <row r="1146" s="2" customFormat="1" ht="16.149999999999999" customHeight="1" x14ac:dyDescent="0.4"/>
    <row r="1147" s="2" customFormat="1" ht="16.149999999999999" customHeight="1" x14ac:dyDescent="0.4"/>
    <row r="1148" s="2" customFormat="1" ht="16.149999999999999" customHeight="1" x14ac:dyDescent="0.4"/>
    <row r="1149" s="2" customFormat="1" ht="16.149999999999999" customHeight="1" x14ac:dyDescent="0.4"/>
    <row r="1150" s="2" customFormat="1" ht="16.149999999999999" customHeight="1" x14ac:dyDescent="0.4"/>
    <row r="1151" s="2" customFormat="1" ht="16.149999999999999" customHeight="1" x14ac:dyDescent="0.4"/>
    <row r="1152" s="2" customFormat="1" ht="16.149999999999999" customHeight="1" x14ac:dyDescent="0.4"/>
    <row r="1153" s="2" customFormat="1" ht="16.149999999999999" customHeight="1" x14ac:dyDescent="0.4"/>
    <row r="1154" s="2" customFormat="1" ht="16.149999999999999" customHeight="1" x14ac:dyDescent="0.4"/>
    <row r="1155" s="2" customFormat="1" ht="16.149999999999999" customHeight="1" x14ac:dyDescent="0.4"/>
    <row r="1156" s="2" customFormat="1" ht="16.149999999999999" customHeight="1" x14ac:dyDescent="0.4"/>
    <row r="1157" s="2" customFormat="1" ht="16.149999999999999" customHeight="1" x14ac:dyDescent="0.4"/>
    <row r="1158" s="2" customFormat="1" ht="16.149999999999999" customHeight="1" x14ac:dyDescent="0.4"/>
    <row r="1159" s="2" customFormat="1" ht="16.149999999999999" customHeight="1" x14ac:dyDescent="0.4"/>
    <row r="1160" s="2" customFormat="1" ht="16.149999999999999" customHeight="1" x14ac:dyDescent="0.4"/>
    <row r="1161" s="2" customFormat="1" ht="16.149999999999999" customHeight="1" x14ac:dyDescent="0.4"/>
    <row r="1162" s="2" customFormat="1" ht="16.149999999999999" customHeight="1" x14ac:dyDescent="0.4"/>
    <row r="1163" s="2" customFormat="1" ht="16.149999999999999" customHeight="1" x14ac:dyDescent="0.4"/>
    <row r="1164" s="2" customFormat="1" ht="16.149999999999999" customHeight="1" x14ac:dyDescent="0.4"/>
    <row r="1165" s="2" customFormat="1" ht="16.149999999999999" customHeight="1" x14ac:dyDescent="0.4"/>
    <row r="1166" s="2" customFormat="1" ht="16.149999999999999" customHeight="1" x14ac:dyDescent="0.4"/>
    <row r="1167" s="2" customFormat="1" ht="16.149999999999999" customHeight="1" x14ac:dyDescent="0.4"/>
    <row r="1168" s="2" customFormat="1" ht="16.149999999999999" customHeight="1" x14ac:dyDescent="0.4"/>
    <row r="1169" s="2" customFormat="1" ht="16.149999999999999" customHeight="1" x14ac:dyDescent="0.4"/>
    <row r="1170" s="2" customFormat="1" ht="16.149999999999999" customHeight="1" x14ac:dyDescent="0.4"/>
    <row r="1171" s="2" customFormat="1" ht="16.149999999999999" customHeight="1" x14ac:dyDescent="0.4"/>
    <row r="1172" s="2" customFormat="1" ht="16.149999999999999" customHeight="1" x14ac:dyDescent="0.4"/>
    <row r="1173" s="2" customFormat="1" ht="16.149999999999999" customHeight="1" x14ac:dyDescent="0.4"/>
    <row r="1174" s="2" customFormat="1" ht="16.149999999999999" customHeight="1" x14ac:dyDescent="0.4"/>
    <row r="1175" s="2" customFormat="1" ht="16.149999999999999" customHeight="1" x14ac:dyDescent="0.4"/>
    <row r="1176" s="2" customFormat="1" ht="16.149999999999999" customHeight="1" x14ac:dyDescent="0.4"/>
    <row r="1177" s="2" customFormat="1" ht="16.149999999999999" customHeight="1" x14ac:dyDescent="0.4"/>
    <row r="1178" s="2" customFormat="1" ht="16.149999999999999" customHeight="1" x14ac:dyDescent="0.4"/>
    <row r="1179" s="2" customFormat="1" ht="16.149999999999999" customHeight="1" x14ac:dyDescent="0.4"/>
    <row r="1180" s="2" customFormat="1" ht="16.149999999999999" customHeight="1" x14ac:dyDescent="0.4"/>
    <row r="1181" s="2" customFormat="1" ht="16.149999999999999" customHeight="1" x14ac:dyDescent="0.4"/>
    <row r="1182" s="2" customFormat="1" ht="16.149999999999999" customHeight="1" x14ac:dyDescent="0.4"/>
    <row r="1183" s="2" customFormat="1" ht="16.149999999999999" customHeight="1" x14ac:dyDescent="0.4"/>
    <row r="1184" s="2" customFormat="1" ht="16.149999999999999" customHeight="1" x14ac:dyDescent="0.4"/>
    <row r="1185" s="2" customFormat="1" ht="16.149999999999999" customHeight="1" x14ac:dyDescent="0.4"/>
    <row r="1186" s="2" customFormat="1" ht="16.149999999999999" customHeight="1" x14ac:dyDescent="0.4"/>
    <row r="1187" s="2" customFormat="1" ht="16.149999999999999" customHeight="1" x14ac:dyDescent="0.4"/>
    <row r="1188" s="2" customFormat="1" ht="16.149999999999999" customHeight="1" x14ac:dyDescent="0.4"/>
    <row r="1189" s="2" customFormat="1" ht="16.149999999999999" customHeight="1" x14ac:dyDescent="0.4"/>
    <row r="1190" s="2" customFormat="1" ht="16.149999999999999" customHeight="1" x14ac:dyDescent="0.4"/>
    <row r="1191" s="2" customFormat="1" ht="16.149999999999999" customHeight="1" x14ac:dyDescent="0.4"/>
    <row r="1192" s="2" customFormat="1" ht="16.149999999999999" customHeight="1" x14ac:dyDescent="0.4"/>
    <row r="1193" s="2" customFormat="1" ht="16.149999999999999" customHeight="1" x14ac:dyDescent="0.4"/>
    <row r="1194" s="2" customFormat="1" ht="16.149999999999999" customHeight="1" x14ac:dyDescent="0.4"/>
    <row r="1195" s="2" customFormat="1" ht="16.149999999999999" customHeight="1" x14ac:dyDescent="0.4"/>
    <row r="1196" s="2" customFormat="1" ht="16.149999999999999" customHeight="1" x14ac:dyDescent="0.4"/>
    <row r="1197" s="2" customFormat="1" ht="16.149999999999999" customHeight="1" x14ac:dyDescent="0.4"/>
    <row r="1198" s="2" customFormat="1" ht="16.149999999999999" customHeight="1" x14ac:dyDescent="0.4"/>
    <row r="1199" s="2" customFormat="1" ht="16.149999999999999" customHeight="1" x14ac:dyDescent="0.4"/>
    <row r="1200" s="2" customFormat="1" ht="16.149999999999999" customHeight="1" x14ac:dyDescent="0.4"/>
    <row r="1201" s="2" customFormat="1" ht="16.149999999999999" customHeight="1" x14ac:dyDescent="0.4"/>
    <row r="1202" s="2" customFormat="1" ht="16.149999999999999" customHeight="1" x14ac:dyDescent="0.4"/>
    <row r="1203" s="2" customFormat="1" ht="16.149999999999999" customHeight="1" x14ac:dyDescent="0.4"/>
    <row r="1204" s="2" customFormat="1" ht="16.149999999999999" customHeight="1" x14ac:dyDescent="0.4"/>
    <row r="1205" s="2" customFormat="1" ht="16.149999999999999" customHeight="1" x14ac:dyDescent="0.4"/>
    <row r="1206" s="2" customFormat="1" ht="16.149999999999999" customHeight="1" x14ac:dyDescent="0.4"/>
    <row r="1207" s="2" customFormat="1" ht="16.149999999999999" customHeight="1" x14ac:dyDescent="0.4"/>
    <row r="1208" s="2" customFormat="1" ht="16.149999999999999" customHeight="1" x14ac:dyDescent="0.4"/>
    <row r="1209" s="2" customFormat="1" ht="16.149999999999999" customHeight="1" x14ac:dyDescent="0.4"/>
    <row r="1210" s="2" customFormat="1" ht="16.149999999999999" customHeight="1" x14ac:dyDescent="0.4"/>
    <row r="1211" s="2" customFormat="1" ht="16.149999999999999" customHeight="1" x14ac:dyDescent="0.4"/>
    <row r="1212" s="2" customFormat="1" ht="16.149999999999999" customHeight="1" x14ac:dyDescent="0.4"/>
    <row r="1213" s="2" customFormat="1" ht="16.149999999999999" customHeight="1" x14ac:dyDescent="0.4"/>
    <row r="1214" s="2" customFormat="1" ht="16.149999999999999" customHeight="1" x14ac:dyDescent="0.4"/>
    <row r="1215" s="2" customFormat="1" ht="16.149999999999999" customHeight="1" x14ac:dyDescent="0.4"/>
    <row r="1216" s="2" customFormat="1" ht="16.149999999999999" customHeight="1" x14ac:dyDescent="0.4"/>
    <row r="1217" s="2" customFormat="1" ht="16.149999999999999" customHeight="1" x14ac:dyDescent="0.4"/>
    <row r="1218" s="2" customFormat="1" ht="16.149999999999999" customHeight="1" x14ac:dyDescent="0.4"/>
    <row r="1219" s="2" customFormat="1" ht="16.149999999999999" customHeight="1" x14ac:dyDescent="0.4"/>
    <row r="1220" s="2" customFormat="1" ht="16.149999999999999" customHeight="1" x14ac:dyDescent="0.4"/>
    <row r="1221" s="2" customFormat="1" ht="16.149999999999999" customHeight="1" x14ac:dyDescent="0.4"/>
    <row r="1222" s="2" customFormat="1" ht="16.149999999999999" customHeight="1" x14ac:dyDescent="0.4"/>
    <row r="1223" s="2" customFormat="1" ht="16.149999999999999" customHeight="1" x14ac:dyDescent="0.4"/>
    <row r="1224" s="2" customFormat="1" ht="16.149999999999999" customHeight="1" x14ac:dyDescent="0.4"/>
    <row r="1225" s="2" customFormat="1" ht="16.149999999999999" customHeight="1" x14ac:dyDescent="0.4"/>
    <row r="1226" s="2" customFormat="1" ht="16.149999999999999" customHeight="1" x14ac:dyDescent="0.4"/>
    <row r="1227" s="2" customFormat="1" ht="16.149999999999999" customHeight="1" x14ac:dyDescent="0.4"/>
    <row r="1228" s="2" customFormat="1" ht="16.149999999999999" customHeight="1" x14ac:dyDescent="0.4"/>
    <row r="1229" s="2" customFormat="1" ht="16.149999999999999" customHeight="1" x14ac:dyDescent="0.4"/>
    <row r="1230" s="2" customFormat="1" ht="16.149999999999999" customHeight="1" x14ac:dyDescent="0.4"/>
    <row r="1231" s="2" customFormat="1" ht="16.149999999999999" customHeight="1" x14ac:dyDescent="0.4"/>
    <row r="1232" s="2" customFormat="1" ht="16.149999999999999" customHeight="1" x14ac:dyDescent="0.4"/>
    <row r="1233" s="2" customFormat="1" ht="16.149999999999999" customHeight="1" x14ac:dyDescent="0.4"/>
    <row r="1234" s="2" customFormat="1" ht="16.149999999999999" customHeight="1" x14ac:dyDescent="0.4"/>
    <row r="1235" s="2" customFormat="1" ht="16.149999999999999" customHeight="1" x14ac:dyDescent="0.4"/>
    <row r="1236" s="2" customFormat="1" ht="16.149999999999999" customHeight="1" x14ac:dyDescent="0.4"/>
    <row r="1237" s="2" customFormat="1" ht="16.149999999999999" customHeight="1" x14ac:dyDescent="0.4"/>
    <row r="1238" s="2" customFormat="1" ht="16.149999999999999" customHeight="1" x14ac:dyDescent="0.4"/>
    <row r="1239" s="2" customFormat="1" ht="16.149999999999999" customHeight="1" x14ac:dyDescent="0.4"/>
    <row r="1240" s="2" customFormat="1" ht="16.149999999999999" customHeight="1" x14ac:dyDescent="0.4"/>
    <row r="1241" s="2" customFormat="1" ht="16.149999999999999" customHeight="1" x14ac:dyDescent="0.4"/>
    <row r="1242" s="2" customFormat="1" ht="16.149999999999999" customHeight="1" x14ac:dyDescent="0.4"/>
    <row r="1243" s="2" customFormat="1" ht="16.149999999999999" customHeight="1" x14ac:dyDescent="0.4"/>
    <row r="1244" s="2" customFormat="1" ht="16.149999999999999" customHeight="1" x14ac:dyDescent="0.4"/>
    <row r="1245" s="2" customFormat="1" ht="16.149999999999999" customHeight="1" x14ac:dyDescent="0.4"/>
    <row r="1246" s="2" customFormat="1" ht="16.149999999999999" customHeight="1" x14ac:dyDescent="0.4"/>
    <row r="1247" s="2" customFormat="1" ht="16.149999999999999" customHeight="1" x14ac:dyDescent="0.4"/>
    <row r="1248" s="2" customFormat="1" ht="16.149999999999999" customHeight="1" x14ac:dyDescent="0.4"/>
    <row r="1249" s="2" customFormat="1" ht="16.149999999999999" customHeight="1" x14ac:dyDescent="0.4"/>
    <row r="1250" s="2" customFormat="1" ht="16.149999999999999" customHeight="1" x14ac:dyDescent="0.4"/>
    <row r="1251" s="2" customFormat="1" ht="16.149999999999999" customHeight="1" x14ac:dyDescent="0.4"/>
    <row r="1252" s="2" customFormat="1" ht="16.149999999999999" customHeight="1" x14ac:dyDescent="0.4"/>
    <row r="1253" s="2" customFormat="1" ht="16.149999999999999" customHeight="1" x14ac:dyDescent="0.4"/>
    <row r="1254" s="2" customFormat="1" ht="16.149999999999999" customHeight="1" x14ac:dyDescent="0.4"/>
    <row r="1255" s="2" customFormat="1" ht="16.149999999999999" customHeight="1" x14ac:dyDescent="0.4"/>
    <row r="1256" s="2" customFormat="1" ht="16.149999999999999" customHeight="1" x14ac:dyDescent="0.4"/>
    <row r="1257" s="2" customFormat="1" ht="16.149999999999999" customHeight="1" x14ac:dyDescent="0.4"/>
    <row r="1258" s="2" customFormat="1" ht="16.149999999999999" customHeight="1" x14ac:dyDescent="0.4"/>
    <row r="1259" s="2" customFormat="1" ht="16.149999999999999" customHeight="1" x14ac:dyDescent="0.4"/>
    <row r="1260" s="2" customFormat="1" ht="16.149999999999999" customHeight="1" x14ac:dyDescent="0.4"/>
    <row r="1261" s="2" customFormat="1" ht="16.149999999999999" customHeight="1" x14ac:dyDescent="0.4"/>
    <row r="1262" s="2" customFormat="1" ht="16.149999999999999" customHeight="1" x14ac:dyDescent="0.4"/>
    <row r="1263" s="2" customFormat="1" ht="16.149999999999999" customHeight="1" x14ac:dyDescent="0.4"/>
    <row r="1264" s="2" customFormat="1" ht="16.149999999999999" customHeight="1" x14ac:dyDescent="0.4"/>
    <row r="1265" s="2" customFormat="1" ht="16.149999999999999" customHeight="1" x14ac:dyDescent="0.4"/>
    <row r="1266" s="2" customFormat="1" ht="16.149999999999999" customHeight="1" x14ac:dyDescent="0.4"/>
    <row r="1267" s="2" customFormat="1" ht="16.149999999999999" customHeight="1" x14ac:dyDescent="0.4"/>
    <row r="1268" s="2" customFormat="1" ht="16.149999999999999" customHeight="1" x14ac:dyDescent="0.4"/>
    <row r="1269" s="2" customFormat="1" ht="16.149999999999999" customHeight="1" x14ac:dyDescent="0.4"/>
    <row r="1270" s="2" customFormat="1" ht="16.149999999999999" customHeight="1" x14ac:dyDescent="0.4"/>
    <row r="1271" s="2" customFormat="1" ht="16.149999999999999" customHeight="1" x14ac:dyDescent="0.4"/>
    <row r="1272" s="2" customFormat="1" ht="16.149999999999999" customHeight="1" x14ac:dyDescent="0.4"/>
    <row r="1273" s="2" customFormat="1" ht="16.149999999999999" customHeight="1" x14ac:dyDescent="0.4"/>
    <row r="1274" s="2" customFormat="1" ht="16.149999999999999" customHeight="1" x14ac:dyDescent="0.4"/>
    <row r="1275" s="2" customFormat="1" ht="16.149999999999999" customHeight="1" x14ac:dyDescent="0.4"/>
    <row r="1276" s="2" customFormat="1" ht="16.149999999999999" customHeight="1" x14ac:dyDescent="0.4"/>
    <row r="1277" s="2" customFormat="1" ht="16.149999999999999" customHeight="1" x14ac:dyDescent="0.4"/>
    <row r="1278" s="2" customFormat="1" ht="16.149999999999999" customHeight="1" x14ac:dyDescent="0.4"/>
    <row r="1279" s="2" customFormat="1" ht="16.149999999999999" customHeight="1" x14ac:dyDescent="0.4"/>
    <row r="1280" s="2" customFormat="1" ht="16.149999999999999" customHeight="1" x14ac:dyDescent="0.4"/>
    <row r="1281" s="2" customFormat="1" ht="16.149999999999999" customHeight="1" x14ac:dyDescent="0.4"/>
    <row r="1282" s="2" customFormat="1" ht="16.149999999999999" customHeight="1" x14ac:dyDescent="0.4"/>
    <row r="1283" s="2" customFormat="1" ht="16.149999999999999" customHeight="1" x14ac:dyDescent="0.4"/>
    <row r="1284" s="2" customFormat="1" ht="16.149999999999999" customHeight="1" x14ac:dyDescent="0.4"/>
    <row r="1285" s="2" customFormat="1" ht="16.149999999999999" customHeight="1" x14ac:dyDescent="0.4"/>
    <row r="1286" s="2" customFormat="1" ht="16.149999999999999" customHeight="1" x14ac:dyDescent="0.4"/>
    <row r="1287" s="2" customFormat="1" ht="16.149999999999999" customHeight="1" x14ac:dyDescent="0.4"/>
    <row r="1288" s="2" customFormat="1" ht="16.149999999999999" customHeight="1" x14ac:dyDescent="0.4"/>
    <row r="1289" s="2" customFormat="1" ht="16.149999999999999" customHeight="1" x14ac:dyDescent="0.4"/>
    <row r="1290" s="2" customFormat="1" ht="16.149999999999999" customHeight="1" x14ac:dyDescent="0.4"/>
    <row r="1291" s="2" customFormat="1" ht="16.149999999999999" customHeight="1" x14ac:dyDescent="0.4"/>
    <row r="1292" s="2" customFormat="1" ht="16.149999999999999" customHeight="1" x14ac:dyDescent="0.4"/>
    <row r="1293" s="2" customFormat="1" ht="16.149999999999999" customHeight="1" x14ac:dyDescent="0.4"/>
    <row r="1294" s="2" customFormat="1" ht="16.149999999999999" customHeight="1" x14ac:dyDescent="0.4"/>
    <row r="1295" s="2" customFormat="1" ht="16.149999999999999" customHeight="1" x14ac:dyDescent="0.4"/>
    <row r="1296" s="2" customFormat="1" ht="16.149999999999999" customHeight="1" x14ac:dyDescent="0.4"/>
    <row r="1297" s="2" customFormat="1" ht="16.149999999999999" customHeight="1" x14ac:dyDescent="0.4"/>
    <row r="1298" s="2" customFormat="1" ht="16.149999999999999" customHeight="1" x14ac:dyDescent="0.4"/>
    <row r="1299" s="2" customFormat="1" ht="16.149999999999999" customHeight="1" x14ac:dyDescent="0.4"/>
    <row r="1300" s="2" customFormat="1" ht="16.149999999999999" customHeight="1" x14ac:dyDescent="0.4"/>
    <row r="1301" s="2" customFormat="1" ht="16.149999999999999" customHeight="1" x14ac:dyDescent="0.4"/>
    <row r="1302" s="2" customFormat="1" ht="16.149999999999999" customHeight="1" x14ac:dyDescent="0.4"/>
    <row r="1303" s="2" customFormat="1" ht="16.149999999999999" customHeight="1" x14ac:dyDescent="0.4"/>
    <row r="1304" s="2" customFormat="1" ht="16.149999999999999" customHeight="1" x14ac:dyDescent="0.4"/>
    <row r="1305" s="2" customFormat="1" ht="16.149999999999999" customHeight="1" x14ac:dyDescent="0.4"/>
    <row r="1306" s="2" customFormat="1" ht="16.149999999999999" customHeight="1" x14ac:dyDescent="0.4"/>
    <row r="1307" s="2" customFormat="1" ht="16.149999999999999" customHeight="1" x14ac:dyDescent="0.4"/>
    <row r="1308" s="2" customFormat="1" ht="16.149999999999999" customHeight="1" x14ac:dyDescent="0.4"/>
    <row r="1309" s="2" customFormat="1" ht="16.149999999999999" customHeight="1" x14ac:dyDescent="0.4"/>
    <row r="1310" s="2" customFormat="1" ht="16.149999999999999" customHeight="1" x14ac:dyDescent="0.4"/>
    <row r="1311" s="2" customFormat="1" ht="16.149999999999999" customHeight="1" x14ac:dyDescent="0.4"/>
    <row r="1312" s="2" customFormat="1" ht="16.149999999999999" customHeight="1" x14ac:dyDescent="0.4"/>
    <row r="1313" s="2" customFormat="1" ht="16.149999999999999" customHeight="1" x14ac:dyDescent="0.4"/>
    <row r="1314" s="2" customFormat="1" ht="16.149999999999999" customHeight="1" x14ac:dyDescent="0.4"/>
    <row r="1315" s="2" customFormat="1" ht="16.149999999999999" customHeight="1" x14ac:dyDescent="0.4"/>
    <row r="1316" s="2" customFormat="1" ht="16.149999999999999" customHeight="1" x14ac:dyDescent="0.4"/>
    <row r="1317" s="2" customFormat="1" ht="16.149999999999999" customHeight="1" x14ac:dyDescent="0.4"/>
    <row r="1318" s="2" customFormat="1" ht="16.149999999999999" customHeight="1" x14ac:dyDescent="0.4"/>
    <row r="1319" s="2" customFormat="1" ht="16.149999999999999" customHeight="1" x14ac:dyDescent="0.4"/>
    <row r="1320" s="2" customFormat="1" ht="16.149999999999999" customHeight="1" x14ac:dyDescent="0.4"/>
    <row r="1321" s="2" customFormat="1" ht="16.149999999999999" customHeight="1" x14ac:dyDescent="0.4"/>
    <row r="1322" s="2" customFormat="1" ht="16.149999999999999" customHeight="1" x14ac:dyDescent="0.4"/>
    <row r="1323" s="2" customFormat="1" ht="16.149999999999999" customHeight="1" x14ac:dyDescent="0.4"/>
    <row r="1324" s="2" customFormat="1" ht="16.149999999999999" customHeight="1" x14ac:dyDescent="0.4"/>
    <row r="1325" s="2" customFormat="1" ht="16.149999999999999" customHeight="1" x14ac:dyDescent="0.4"/>
    <row r="1326" s="2" customFormat="1" ht="16.149999999999999" customHeight="1" x14ac:dyDescent="0.4"/>
    <row r="1327" s="2" customFormat="1" ht="16.149999999999999" customHeight="1" x14ac:dyDescent="0.4"/>
    <row r="1328" s="2" customFormat="1" ht="16.149999999999999" customHeight="1" x14ac:dyDescent="0.4"/>
    <row r="1329" s="2" customFormat="1" ht="16.149999999999999" customHeight="1" x14ac:dyDescent="0.4"/>
    <row r="1330" s="2" customFormat="1" ht="16.149999999999999" customHeight="1" x14ac:dyDescent="0.4"/>
    <row r="1331" s="2" customFormat="1" ht="16.149999999999999" customHeight="1" x14ac:dyDescent="0.4"/>
    <row r="1332" s="2" customFormat="1" ht="16.149999999999999" customHeight="1" x14ac:dyDescent="0.4"/>
    <row r="1333" s="2" customFormat="1" ht="16.149999999999999" customHeight="1" x14ac:dyDescent="0.4"/>
    <row r="1334" s="2" customFormat="1" ht="16.149999999999999" customHeight="1" x14ac:dyDescent="0.4"/>
    <row r="1335" s="2" customFormat="1" ht="16.149999999999999" customHeight="1" x14ac:dyDescent="0.4"/>
    <row r="1336" s="2" customFormat="1" ht="16.149999999999999" customHeight="1" x14ac:dyDescent="0.4"/>
    <row r="1337" s="2" customFormat="1" ht="16.149999999999999" customHeight="1" x14ac:dyDescent="0.4"/>
    <row r="1338" s="2" customFormat="1" ht="16.149999999999999" customHeight="1" x14ac:dyDescent="0.4"/>
    <row r="1339" s="2" customFormat="1" ht="16.149999999999999" customHeight="1" x14ac:dyDescent="0.4"/>
    <row r="1340" s="2" customFormat="1" ht="16.149999999999999" customHeight="1" x14ac:dyDescent="0.4"/>
    <row r="1341" s="2" customFormat="1" ht="16.149999999999999" customHeight="1" x14ac:dyDescent="0.4"/>
    <row r="1342" s="2" customFormat="1" ht="16.149999999999999" customHeight="1" x14ac:dyDescent="0.4"/>
    <row r="1343" s="2" customFormat="1" ht="16.149999999999999" customHeight="1" x14ac:dyDescent="0.4"/>
    <row r="1344" s="2" customFormat="1" ht="16.149999999999999" customHeight="1" x14ac:dyDescent="0.4"/>
    <row r="1345" s="2" customFormat="1" ht="16.149999999999999" customHeight="1" x14ac:dyDescent="0.4"/>
    <row r="1346" s="2" customFormat="1" ht="16.149999999999999" customHeight="1" x14ac:dyDescent="0.4"/>
    <row r="1347" s="2" customFormat="1" ht="16.149999999999999" customHeight="1" x14ac:dyDescent="0.4"/>
    <row r="1348" s="2" customFormat="1" ht="16.149999999999999" customHeight="1" x14ac:dyDescent="0.4"/>
    <row r="1349" s="2" customFormat="1" ht="16.149999999999999" customHeight="1" x14ac:dyDescent="0.4"/>
    <row r="1350" s="2" customFormat="1" ht="16.149999999999999" customHeight="1" x14ac:dyDescent="0.4"/>
    <row r="1351" s="2" customFormat="1" ht="16.149999999999999" customHeight="1" x14ac:dyDescent="0.4"/>
    <row r="1352" s="2" customFormat="1" ht="16.149999999999999" customHeight="1" x14ac:dyDescent="0.4"/>
    <row r="1353" s="2" customFormat="1" ht="16.149999999999999" customHeight="1" x14ac:dyDescent="0.4"/>
    <row r="1354" s="2" customFormat="1" ht="16.149999999999999" customHeight="1" x14ac:dyDescent="0.4"/>
    <row r="1355" s="2" customFormat="1" ht="16.149999999999999" customHeight="1" x14ac:dyDescent="0.4"/>
    <row r="1356" s="2" customFormat="1" ht="16.149999999999999" customHeight="1" x14ac:dyDescent="0.4"/>
    <row r="1357" s="2" customFormat="1" ht="16.149999999999999" customHeight="1" x14ac:dyDescent="0.4"/>
    <row r="1358" s="2" customFormat="1" ht="16.149999999999999" customHeight="1" x14ac:dyDescent="0.4"/>
    <row r="1359" s="2" customFormat="1" ht="16.149999999999999" customHeight="1" x14ac:dyDescent="0.4"/>
    <row r="1360" s="2" customFormat="1" ht="16.149999999999999" customHeight="1" x14ac:dyDescent="0.4"/>
    <row r="1361" s="2" customFormat="1" ht="16.149999999999999" customHeight="1" x14ac:dyDescent="0.4"/>
    <row r="1362" s="2" customFormat="1" ht="16.149999999999999" customHeight="1" x14ac:dyDescent="0.4"/>
    <row r="1363" s="2" customFormat="1" ht="16.149999999999999" customHeight="1" x14ac:dyDescent="0.4"/>
    <row r="1364" s="2" customFormat="1" ht="16.149999999999999" customHeight="1" x14ac:dyDescent="0.4"/>
    <row r="1365" s="2" customFormat="1" ht="16.149999999999999" customHeight="1" x14ac:dyDescent="0.4"/>
    <row r="1366" s="2" customFormat="1" ht="16.149999999999999" customHeight="1" x14ac:dyDescent="0.4"/>
    <row r="1367" s="2" customFormat="1" ht="16.149999999999999" customHeight="1" x14ac:dyDescent="0.4"/>
    <row r="1368" s="2" customFormat="1" ht="16.149999999999999" customHeight="1" x14ac:dyDescent="0.4"/>
    <row r="1369" s="2" customFormat="1" ht="16.149999999999999" customHeight="1" x14ac:dyDescent="0.4"/>
    <row r="1370" s="2" customFormat="1" ht="16.149999999999999" customHeight="1" x14ac:dyDescent="0.4"/>
    <row r="1371" s="2" customFormat="1" ht="16.149999999999999" customHeight="1" x14ac:dyDescent="0.4"/>
    <row r="1372" s="2" customFormat="1" ht="16.149999999999999" customHeight="1" x14ac:dyDescent="0.4"/>
    <row r="1373" s="2" customFormat="1" ht="16.149999999999999" customHeight="1" x14ac:dyDescent="0.4"/>
    <row r="1374" s="2" customFormat="1" ht="16.149999999999999" customHeight="1" x14ac:dyDescent="0.4"/>
    <row r="1375" s="2" customFormat="1" ht="16.149999999999999" customHeight="1" x14ac:dyDescent="0.4"/>
    <row r="1376" s="2" customFormat="1" ht="16.149999999999999" customHeight="1" x14ac:dyDescent="0.4"/>
    <row r="1377" s="2" customFormat="1" ht="16.149999999999999" customHeight="1" x14ac:dyDescent="0.4"/>
    <row r="1378" s="2" customFormat="1" ht="16.149999999999999" customHeight="1" x14ac:dyDescent="0.4"/>
    <row r="1379" s="2" customFormat="1" ht="16.149999999999999" customHeight="1" x14ac:dyDescent="0.4"/>
    <row r="1380" s="2" customFormat="1" ht="16.149999999999999" customHeight="1" x14ac:dyDescent="0.4"/>
    <row r="1381" s="2" customFormat="1" ht="16.149999999999999" customHeight="1" x14ac:dyDescent="0.4"/>
    <row r="1382" s="2" customFormat="1" ht="16.149999999999999" customHeight="1" x14ac:dyDescent="0.4"/>
    <row r="1383" s="2" customFormat="1" ht="16.149999999999999" customHeight="1" x14ac:dyDescent="0.4"/>
    <row r="1384" s="2" customFormat="1" ht="16.149999999999999" customHeight="1" x14ac:dyDescent="0.4"/>
    <row r="1385" s="2" customFormat="1" ht="16.149999999999999" customHeight="1" x14ac:dyDescent="0.4"/>
    <row r="1386" s="2" customFormat="1" ht="16.149999999999999" customHeight="1" x14ac:dyDescent="0.4"/>
    <row r="1387" s="2" customFormat="1" ht="16.149999999999999" customHeight="1" x14ac:dyDescent="0.4"/>
    <row r="1388" s="2" customFormat="1" ht="16.149999999999999" customHeight="1" x14ac:dyDescent="0.4"/>
    <row r="1389" s="2" customFormat="1" ht="16.149999999999999" customHeight="1" x14ac:dyDescent="0.4"/>
    <row r="1390" s="2" customFormat="1" ht="16.149999999999999" customHeight="1" x14ac:dyDescent="0.4"/>
    <row r="1391" s="2" customFormat="1" ht="16.149999999999999" customHeight="1" x14ac:dyDescent="0.4"/>
    <row r="1392" s="2" customFormat="1" ht="16.149999999999999" customHeight="1" x14ac:dyDescent="0.4"/>
    <row r="1393" s="2" customFormat="1" ht="16.149999999999999" customHeight="1" x14ac:dyDescent="0.4"/>
    <row r="1394" s="2" customFormat="1" ht="16.149999999999999" customHeight="1" x14ac:dyDescent="0.4"/>
    <row r="1395" s="2" customFormat="1" ht="16.149999999999999" customHeight="1" x14ac:dyDescent="0.4"/>
    <row r="1396" s="2" customFormat="1" ht="16.149999999999999" customHeight="1" x14ac:dyDescent="0.4"/>
    <row r="1397" s="2" customFormat="1" ht="16.149999999999999" customHeight="1" x14ac:dyDescent="0.4"/>
    <row r="1398" s="2" customFormat="1" ht="16.149999999999999" customHeight="1" x14ac:dyDescent="0.4"/>
    <row r="1399" s="2" customFormat="1" ht="16.149999999999999" customHeight="1" x14ac:dyDescent="0.4"/>
    <row r="1400" s="2" customFormat="1" ht="16.149999999999999" customHeight="1" x14ac:dyDescent="0.4"/>
    <row r="1401" s="2" customFormat="1" ht="16.149999999999999" customHeight="1" x14ac:dyDescent="0.4"/>
    <row r="1402" s="2" customFormat="1" ht="16.149999999999999" customHeight="1" x14ac:dyDescent="0.4"/>
    <row r="1403" s="2" customFormat="1" ht="16.149999999999999" customHeight="1" x14ac:dyDescent="0.4"/>
    <row r="1404" s="2" customFormat="1" ht="16.149999999999999" customHeight="1" x14ac:dyDescent="0.4"/>
    <row r="1405" s="2" customFormat="1" ht="16.149999999999999" customHeight="1" x14ac:dyDescent="0.4"/>
    <row r="1406" s="2" customFormat="1" ht="16.149999999999999" customHeight="1" x14ac:dyDescent="0.4"/>
    <row r="1407" s="2" customFormat="1" ht="16.149999999999999" customHeight="1" x14ac:dyDescent="0.4"/>
    <row r="1408" s="2" customFormat="1" ht="16.149999999999999" customHeight="1" x14ac:dyDescent="0.4"/>
    <row r="1409" s="2" customFormat="1" ht="16.149999999999999" customHeight="1" x14ac:dyDescent="0.4"/>
    <row r="1410" s="2" customFormat="1" ht="16.149999999999999" customHeight="1" x14ac:dyDescent="0.4"/>
    <row r="1411" s="2" customFormat="1" ht="16.149999999999999" customHeight="1" x14ac:dyDescent="0.4"/>
    <row r="1412" s="2" customFormat="1" ht="16.149999999999999" customHeight="1" x14ac:dyDescent="0.4"/>
    <row r="1413" s="2" customFormat="1" ht="16.149999999999999" customHeight="1" x14ac:dyDescent="0.4"/>
    <row r="1414" s="2" customFormat="1" ht="16.149999999999999" customHeight="1" x14ac:dyDescent="0.4"/>
    <row r="1415" s="2" customFormat="1" ht="16.149999999999999" customHeight="1" x14ac:dyDescent="0.4"/>
    <row r="1416" s="2" customFormat="1" ht="16.149999999999999" customHeight="1" x14ac:dyDescent="0.4"/>
    <row r="1417" s="2" customFormat="1" ht="16.149999999999999" customHeight="1" x14ac:dyDescent="0.4"/>
    <row r="1418" s="2" customFormat="1" ht="16.149999999999999" customHeight="1" x14ac:dyDescent="0.4"/>
    <row r="1419" s="2" customFormat="1" ht="16.149999999999999" customHeight="1" x14ac:dyDescent="0.4"/>
    <row r="1420" s="2" customFormat="1" ht="16.149999999999999" customHeight="1" x14ac:dyDescent="0.4"/>
    <row r="1421" s="2" customFormat="1" ht="16.149999999999999" customHeight="1" x14ac:dyDescent="0.4"/>
    <row r="1422" s="2" customFormat="1" ht="16.149999999999999" customHeight="1" x14ac:dyDescent="0.4"/>
    <row r="1423" s="2" customFormat="1" ht="16.149999999999999" customHeight="1" x14ac:dyDescent="0.4"/>
    <row r="1424" s="2" customFormat="1" ht="16.149999999999999" customHeight="1" x14ac:dyDescent="0.4"/>
    <row r="1425" s="2" customFormat="1" ht="16.149999999999999" customHeight="1" x14ac:dyDescent="0.4"/>
    <row r="1426" s="2" customFormat="1" ht="16.149999999999999" customHeight="1" x14ac:dyDescent="0.4"/>
    <row r="1427" s="2" customFormat="1" ht="16.149999999999999" customHeight="1" x14ac:dyDescent="0.4"/>
    <row r="1428" s="2" customFormat="1" ht="16.149999999999999" customHeight="1" x14ac:dyDescent="0.4"/>
    <row r="1429" s="2" customFormat="1" ht="16.149999999999999" customHeight="1" x14ac:dyDescent="0.4"/>
    <row r="1430" s="2" customFormat="1" ht="16.149999999999999" customHeight="1" x14ac:dyDescent="0.4"/>
    <row r="1431" s="2" customFormat="1" ht="16.149999999999999" customHeight="1" x14ac:dyDescent="0.4"/>
    <row r="1432" s="2" customFormat="1" ht="16.149999999999999" customHeight="1" x14ac:dyDescent="0.4"/>
    <row r="1433" s="2" customFormat="1" ht="16.149999999999999" customHeight="1" x14ac:dyDescent="0.4"/>
    <row r="1434" s="2" customFormat="1" ht="16.149999999999999" customHeight="1" x14ac:dyDescent="0.4"/>
    <row r="1435" s="2" customFormat="1" ht="16.149999999999999" customHeight="1" x14ac:dyDescent="0.4"/>
    <row r="1436" s="2" customFormat="1" ht="16.149999999999999" customHeight="1" x14ac:dyDescent="0.4"/>
    <row r="1437" s="2" customFormat="1" ht="16.149999999999999" customHeight="1" x14ac:dyDescent="0.4"/>
    <row r="1438" s="2" customFormat="1" ht="16.149999999999999" customHeight="1" x14ac:dyDescent="0.4"/>
    <row r="1439" s="2" customFormat="1" ht="16.149999999999999" customHeight="1" x14ac:dyDescent="0.4"/>
    <row r="1440" s="2" customFormat="1" ht="16.149999999999999" customHeight="1" x14ac:dyDescent="0.4"/>
    <row r="1441" s="2" customFormat="1" ht="16.149999999999999" customHeight="1" x14ac:dyDescent="0.4"/>
    <row r="1442" s="2" customFormat="1" ht="16.149999999999999" customHeight="1" x14ac:dyDescent="0.4"/>
    <row r="1443" s="2" customFormat="1" ht="16.149999999999999" customHeight="1" x14ac:dyDescent="0.4"/>
    <row r="1444" s="2" customFormat="1" ht="16.149999999999999" customHeight="1" x14ac:dyDescent="0.4"/>
    <row r="1445" s="2" customFormat="1" ht="16.149999999999999" customHeight="1" x14ac:dyDescent="0.4"/>
    <row r="1446" s="2" customFormat="1" ht="16.149999999999999" customHeight="1" x14ac:dyDescent="0.4"/>
    <row r="1447" s="2" customFormat="1" ht="16.149999999999999" customHeight="1" x14ac:dyDescent="0.4"/>
    <row r="1448" s="2" customFormat="1" ht="16.149999999999999" customHeight="1" x14ac:dyDescent="0.4"/>
    <row r="1449" s="2" customFormat="1" ht="16.149999999999999" customHeight="1" x14ac:dyDescent="0.4"/>
    <row r="1450" s="2" customFormat="1" ht="16.149999999999999" customHeight="1" x14ac:dyDescent="0.4"/>
    <row r="1451" s="2" customFormat="1" ht="16.149999999999999" customHeight="1" x14ac:dyDescent="0.4"/>
    <row r="1452" s="2" customFormat="1" ht="16.149999999999999" customHeight="1" x14ac:dyDescent="0.4"/>
    <row r="1453" s="2" customFormat="1" ht="16.149999999999999" customHeight="1" x14ac:dyDescent="0.4"/>
    <row r="1454" s="2" customFormat="1" ht="16.149999999999999" customHeight="1" x14ac:dyDescent="0.4"/>
    <row r="1455" s="2" customFormat="1" ht="16.149999999999999" customHeight="1" x14ac:dyDescent="0.4"/>
    <row r="1456" s="2" customFormat="1" ht="16.149999999999999" customHeight="1" x14ac:dyDescent="0.4"/>
    <row r="1457" s="2" customFormat="1" ht="16.149999999999999" customHeight="1" x14ac:dyDescent="0.4"/>
    <row r="1458" s="2" customFormat="1" ht="16.149999999999999" customHeight="1" x14ac:dyDescent="0.4"/>
    <row r="1459" s="2" customFormat="1" ht="16.149999999999999" customHeight="1" x14ac:dyDescent="0.4"/>
    <row r="1460" s="2" customFormat="1" ht="16.149999999999999" customHeight="1" x14ac:dyDescent="0.4"/>
    <row r="1461" s="2" customFormat="1" ht="16.149999999999999" customHeight="1" x14ac:dyDescent="0.4"/>
    <row r="1462" s="2" customFormat="1" ht="16.149999999999999" customHeight="1" x14ac:dyDescent="0.4"/>
    <row r="1463" s="2" customFormat="1" ht="16.149999999999999" customHeight="1" x14ac:dyDescent="0.4"/>
    <row r="1464" s="2" customFormat="1" ht="16.149999999999999" customHeight="1" x14ac:dyDescent="0.4"/>
    <row r="1465" s="2" customFormat="1" ht="16.149999999999999" customHeight="1" x14ac:dyDescent="0.4"/>
    <row r="1466" s="2" customFormat="1" ht="16.149999999999999" customHeight="1" x14ac:dyDescent="0.4"/>
    <row r="1467" s="2" customFormat="1" ht="16.149999999999999" customHeight="1" x14ac:dyDescent="0.4"/>
    <row r="1468" s="2" customFormat="1" ht="16.149999999999999" customHeight="1" x14ac:dyDescent="0.4"/>
    <row r="1469" s="2" customFormat="1" ht="16.149999999999999" customHeight="1" x14ac:dyDescent="0.4"/>
    <row r="1470" s="2" customFormat="1" ht="16.149999999999999" customHeight="1" x14ac:dyDescent="0.4"/>
    <row r="1471" s="2" customFormat="1" ht="16.149999999999999" customHeight="1" x14ac:dyDescent="0.4"/>
    <row r="1472" s="2" customFormat="1" ht="16.149999999999999" customHeight="1" x14ac:dyDescent="0.4"/>
    <row r="1473" s="2" customFormat="1" ht="16.149999999999999" customHeight="1" x14ac:dyDescent="0.4"/>
    <row r="1474" s="2" customFormat="1" ht="16.149999999999999" customHeight="1" x14ac:dyDescent="0.4"/>
    <row r="1475" s="2" customFormat="1" ht="16.149999999999999" customHeight="1" x14ac:dyDescent="0.4"/>
    <row r="1476" s="2" customFormat="1" ht="16.149999999999999" customHeight="1" x14ac:dyDescent="0.4"/>
    <row r="1477" s="2" customFormat="1" ht="16.149999999999999" customHeight="1" x14ac:dyDescent="0.4"/>
    <row r="1478" s="2" customFormat="1" ht="16.149999999999999" customHeight="1" x14ac:dyDescent="0.4"/>
    <row r="1479" s="2" customFormat="1" ht="16.149999999999999" customHeight="1" x14ac:dyDescent="0.4"/>
    <row r="1480" s="2" customFormat="1" ht="16.149999999999999" customHeight="1" x14ac:dyDescent="0.4"/>
    <row r="1481" s="2" customFormat="1" ht="16.149999999999999" customHeight="1" x14ac:dyDescent="0.4"/>
    <row r="1482" s="2" customFormat="1" ht="16.149999999999999" customHeight="1" x14ac:dyDescent="0.4"/>
    <row r="1483" s="2" customFormat="1" ht="16.149999999999999" customHeight="1" x14ac:dyDescent="0.4"/>
    <row r="1484" s="2" customFormat="1" ht="16.149999999999999" customHeight="1" x14ac:dyDescent="0.4"/>
    <row r="1485" s="2" customFormat="1" ht="16.149999999999999" customHeight="1" x14ac:dyDescent="0.4"/>
    <row r="1486" s="2" customFormat="1" ht="16.149999999999999" customHeight="1" x14ac:dyDescent="0.4"/>
    <row r="1487" s="2" customFormat="1" ht="16.149999999999999" customHeight="1" x14ac:dyDescent="0.4"/>
    <row r="1488" s="2" customFormat="1" ht="16.149999999999999" customHeight="1" x14ac:dyDescent="0.4"/>
    <row r="1489" s="2" customFormat="1" ht="16.149999999999999" customHeight="1" x14ac:dyDescent="0.4"/>
    <row r="1490" s="2" customFormat="1" ht="16.149999999999999" customHeight="1" x14ac:dyDescent="0.4"/>
    <row r="1491" s="2" customFormat="1" ht="16.149999999999999" customHeight="1" x14ac:dyDescent="0.4"/>
    <row r="1492" s="2" customFormat="1" ht="16.149999999999999" customHeight="1" x14ac:dyDescent="0.4"/>
    <row r="1493" s="2" customFormat="1" ht="16.149999999999999" customHeight="1" x14ac:dyDescent="0.4"/>
    <row r="1494" s="2" customFormat="1" ht="16.149999999999999" customHeight="1" x14ac:dyDescent="0.4"/>
    <row r="1495" s="2" customFormat="1" ht="16.149999999999999" customHeight="1" x14ac:dyDescent="0.4"/>
    <row r="1496" s="2" customFormat="1" ht="16.149999999999999" customHeight="1" x14ac:dyDescent="0.4"/>
    <row r="1497" s="2" customFormat="1" ht="16.149999999999999" customHeight="1" x14ac:dyDescent="0.4"/>
    <row r="1498" s="2" customFormat="1" ht="16.149999999999999" customHeight="1" x14ac:dyDescent="0.4"/>
    <row r="1499" s="2" customFormat="1" ht="16.149999999999999" customHeight="1" x14ac:dyDescent="0.4"/>
    <row r="1500" s="2" customFormat="1" ht="16.149999999999999" customHeight="1" x14ac:dyDescent="0.4"/>
    <row r="1501" s="2" customFormat="1" ht="16.149999999999999" customHeight="1" x14ac:dyDescent="0.4"/>
    <row r="1502" s="2" customFormat="1" ht="16.149999999999999" customHeight="1" x14ac:dyDescent="0.4"/>
    <row r="1503" s="2" customFormat="1" ht="16.149999999999999" customHeight="1" x14ac:dyDescent="0.4"/>
    <row r="1504" s="2" customFormat="1" ht="16.149999999999999" customHeight="1" x14ac:dyDescent="0.4"/>
    <row r="1505" s="2" customFormat="1" ht="16.149999999999999" customHeight="1" x14ac:dyDescent="0.4"/>
    <row r="1506" s="2" customFormat="1" ht="16.149999999999999" customHeight="1" x14ac:dyDescent="0.4"/>
    <row r="1507" s="2" customFormat="1" ht="16.149999999999999" customHeight="1" x14ac:dyDescent="0.4"/>
    <row r="1508" s="2" customFormat="1" ht="16.149999999999999" customHeight="1" x14ac:dyDescent="0.4"/>
    <row r="1509" s="2" customFormat="1" ht="16.149999999999999" customHeight="1" x14ac:dyDescent="0.4"/>
    <row r="1510" s="2" customFormat="1" ht="16.149999999999999" customHeight="1" x14ac:dyDescent="0.4"/>
    <row r="1511" s="2" customFormat="1" ht="16.149999999999999" customHeight="1" x14ac:dyDescent="0.4"/>
    <row r="1512" s="2" customFormat="1" ht="16.149999999999999" customHeight="1" x14ac:dyDescent="0.4"/>
    <row r="1513" s="2" customFormat="1" ht="16.149999999999999" customHeight="1" x14ac:dyDescent="0.4"/>
    <row r="1514" s="2" customFormat="1" ht="16.149999999999999" customHeight="1" x14ac:dyDescent="0.4"/>
    <row r="1515" s="2" customFormat="1" ht="16.149999999999999" customHeight="1" x14ac:dyDescent="0.4"/>
    <row r="1516" s="2" customFormat="1" ht="16.149999999999999" customHeight="1" x14ac:dyDescent="0.4"/>
    <row r="1517" s="2" customFormat="1" ht="16.149999999999999" customHeight="1" x14ac:dyDescent="0.4"/>
    <row r="1518" s="2" customFormat="1" ht="16.149999999999999" customHeight="1" x14ac:dyDescent="0.4"/>
    <row r="1519" s="2" customFormat="1" ht="16.149999999999999" customHeight="1" x14ac:dyDescent="0.4"/>
    <row r="1520" s="2" customFormat="1" ht="16.149999999999999" customHeight="1" x14ac:dyDescent="0.4"/>
    <row r="1521" s="2" customFormat="1" ht="16.149999999999999" customHeight="1" x14ac:dyDescent="0.4"/>
    <row r="1522" s="2" customFormat="1" ht="16.149999999999999" customHeight="1" x14ac:dyDescent="0.4"/>
    <row r="1523" s="2" customFormat="1" ht="16.149999999999999" customHeight="1" x14ac:dyDescent="0.4"/>
    <row r="1524" s="2" customFormat="1" ht="16.149999999999999" customHeight="1" x14ac:dyDescent="0.4"/>
    <row r="1525" s="2" customFormat="1" ht="16.149999999999999" customHeight="1" x14ac:dyDescent="0.4"/>
    <row r="1526" s="2" customFormat="1" ht="16.149999999999999" customHeight="1" x14ac:dyDescent="0.4"/>
    <row r="1527" s="2" customFormat="1" ht="16.149999999999999" customHeight="1" x14ac:dyDescent="0.4"/>
    <row r="1528" s="2" customFormat="1" ht="16.149999999999999" customHeight="1" x14ac:dyDescent="0.4"/>
    <row r="1529" s="2" customFormat="1" ht="16.149999999999999" customHeight="1" x14ac:dyDescent="0.4"/>
    <row r="1530" s="2" customFormat="1" ht="16.149999999999999" customHeight="1" x14ac:dyDescent="0.4"/>
    <row r="1531" s="2" customFormat="1" ht="16.149999999999999" customHeight="1" x14ac:dyDescent="0.4"/>
    <row r="1532" s="2" customFormat="1" ht="16.149999999999999" customHeight="1" x14ac:dyDescent="0.4"/>
    <row r="1533" s="2" customFormat="1" ht="16.149999999999999" customHeight="1" x14ac:dyDescent="0.4"/>
    <row r="1534" s="2" customFormat="1" ht="16.149999999999999" customHeight="1" x14ac:dyDescent="0.4"/>
    <row r="1535" s="2" customFormat="1" ht="16.149999999999999" customHeight="1" x14ac:dyDescent="0.4"/>
    <row r="1536" s="2" customFormat="1" ht="16.149999999999999" customHeight="1" x14ac:dyDescent="0.4"/>
    <row r="1537" s="2" customFormat="1" ht="16.149999999999999" customHeight="1" x14ac:dyDescent="0.4"/>
    <row r="1538" s="2" customFormat="1" ht="16.149999999999999" customHeight="1" x14ac:dyDescent="0.4"/>
    <row r="1539" s="2" customFormat="1" ht="16.149999999999999" customHeight="1" x14ac:dyDescent="0.4"/>
    <row r="1540" s="2" customFormat="1" ht="16.149999999999999" customHeight="1" x14ac:dyDescent="0.4"/>
    <row r="1541" s="2" customFormat="1" ht="16.149999999999999" customHeight="1" x14ac:dyDescent="0.4"/>
    <row r="1542" s="2" customFormat="1" ht="16.149999999999999" customHeight="1" x14ac:dyDescent="0.4"/>
    <row r="1543" s="2" customFormat="1" ht="16.149999999999999" customHeight="1" x14ac:dyDescent="0.4"/>
    <row r="1544" s="2" customFormat="1" ht="16.149999999999999" customHeight="1" x14ac:dyDescent="0.4"/>
    <row r="1545" s="2" customFormat="1" ht="16.149999999999999" customHeight="1" x14ac:dyDescent="0.4"/>
    <row r="1546" s="2" customFormat="1" ht="16.149999999999999" customHeight="1" x14ac:dyDescent="0.4"/>
    <row r="1547" s="2" customFormat="1" ht="16.149999999999999" customHeight="1" x14ac:dyDescent="0.4"/>
    <row r="1548" s="2" customFormat="1" ht="16.149999999999999" customHeight="1" x14ac:dyDescent="0.4"/>
    <row r="1549" s="2" customFormat="1" ht="16.149999999999999" customHeight="1" x14ac:dyDescent="0.4"/>
    <row r="1550" s="2" customFormat="1" ht="16.149999999999999" customHeight="1" x14ac:dyDescent="0.4"/>
    <row r="1551" s="2" customFormat="1" ht="16.149999999999999" customHeight="1" x14ac:dyDescent="0.4"/>
    <row r="1552" s="2" customFormat="1" ht="16.149999999999999" customHeight="1" x14ac:dyDescent="0.4"/>
    <row r="1553" s="2" customFormat="1" ht="16.149999999999999" customHeight="1" x14ac:dyDescent="0.4"/>
    <row r="1554" s="2" customFormat="1" ht="16.149999999999999" customHeight="1" x14ac:dyDescent="0.4"/>
    <row r="1555" s="2" customFormat="1" ht="16.149999999999999" customHeight="1" x14ac:dyDescent="0.4"/>
    <row r="1556" s="2" customFormat="1" ht="16.149999999999999" customHeight="1" x14ac:dyDescent="0.4"/>
    <row r="1557" s="2" customFormat="1" ht="16.149999999999999" customHeight="1" x14ac:dyDescent="0.4"/>
    <row r="1558" s="2" customFormat="1" ht="16.149999999999999" customHeight="1" x14ac:dyDescent="0.4"/>
    <row r="1559" s="2" customFormat="1" ht="16.149999999999999" customHeight="1" x14ac:dyDescent="0.4"/>
    <row r="1560" s="2" customFormat="1" ht="16.149999999999999" customHeight="1" x14ac:dyDescent="0.4"/>
    <row r="1561" s="2" customFormat="1" ht="16.149999999999999" customHeight="1" x14ac:dyDescent="0.4"/>
    <row r="1562" s="2" customFormat="1" ht="16.149999999999999" customHeight="1" x14ac:dyDescent="0.4"/>
    <row r="1563" s="2" customFormat="1" ht="16.149999999999999" customHeight="1" x14ac:dyDescent="0.4"/>
    <row r="1564" s="2" customFormat="1" ht="16.149999999999999" customHeight="1" x14ac:dyDescent="0.4"/>
    <row r="1565" s="2" customFormat="1" ht="16.149999999999999" customHeight="1" x14ac:dyDescent="0.4"/>
    <row r="1566" s="2" customFormat="1" ht="16.149999999999999" customHeight="1" x14ac:dyDescent="0.4"/>
    <row r="1567" s="2" customFormat="1" ht="16.149999999999999" customHeight="1" x14ac:dyDescent="0.4"/>
    <row r="1568" s="2" customFormat="1" ht="16.149999999999999" customHeight="1" x14ac:dyDescent="0.4"/>
    <row r="1569" s="2" customFormat="1" ht="16.149999999999999" customHeight="1" x14ac:dyDescent="0.4"/>
    <row r="1570" s="2" customFormat="1" ht="16.149999999999999" customHeight="1" x14ac:dyDescent="0.4"/>
    <row r="1571" s="2" customFormat="1" ht="16.149999999999999" customHeight="1" x14ac:dyDescent="0.4"/>
    <row r="1572" s="2" customFormat="1" ht="16.149999999999999" customHeight="1" x14ac:dyDescent="0.4"/>
    <row r="1573" s="2" customFormat="1" ht="16.149999999999999" customHeight="1" x14ac:dyDescent="0.4"/>
    <row r="1574" s="2" customFormat="1" ht="16.149999999999999" customHeight="1" x14ac:dyDescent="0.4"/>
    <row r="1575" s="2" customFormat="1" ht="16.149999999999999" customHeight="1" x14ac:dyDescent="0.4"/>
    <row r="1576" s="2" customFormat="1" ht="16.149999999999999" customHeight="1" x14ac:dyDescent="0.4"/>
    <row r="1577" s="2" customFormat="1" ht="16.149999999999999" customHeight="1" x14ac:dyDescent="0.4"/>
    <row r="1578" s="2" customFormat="1" ht="16.149999999999999" customHeight="1" x14ac:dyDescent="0.4"/>
    <row r="1579" s="2" customFormat="1" ht="16.149999999999999" customHeight="1" x14ac:dyDescent="0.4"/>
    <row r="1580" s="2" customFormat="1" ht="16.149999999999999" customHeight="1" x14ac:dyDescent="0.4"/>
    <row r="1581" s="2" customFormat="1" ht="16.149999999999999" customHeight="1" x14ac:dyDescent="0.4"/>
    <row r="1582" s="2" customFormat="1" ht="16.149999999999999" customHeight="1" x14ac:dyDescent="0.4"/>
    <row r="1583" s="2" customFormat="1" ht="16.149999999999999" customHeight="1" x14ac:dyDescent="0.4"/>
    <row r="1584" s="2" customFormat="1" ht="16.149999999999999" customHeight="1" x14ac:dyDescent="0.4"/>
    <row r="1585" s="2" customFormat="1" ht="16.149999999999999" customHeight="1" x14ac:dyDescent="0.4"/>
    <row r="1586" s="2" customFormat="1" ht="16.149999999999999" customHeight="1" x14ac:dyDescent="0.4"/>
    <row r="1587" s="2" customFormat="1" ht="16.149999999999999" customHeight="1" x14ac:dyDescent="0.4"/>
    <row r="1588" s="2" customFormat="1" ht="16.149999999999999" customHeight="1" x14ac:dyDescent="0.4"/>
    <row r="1589" s="2" customFormat="1" ht="16.149999999999999" customHeight="1" x14ac:dyDescent="0.4"/>
    <row r="1590" s="2" customFormat="1" ht="16.149999999999999" customHeight="1" x14ac:dyDescent="0.4"/>
    <row r="1591" s="2" customFormat="1" ht="16.149999999999999" customHeight="1" x14ac:dyDescent="0.4"/>
    <row r="1592" s="2" customFormat="1" ht="16.149999999999999" customHeight="1" x14ac:dyDescent="0.4"/>
    <row r="1593" s="2" customFormat="1" ht="16.149999999999999" customHeight="1" x14ac:dyDescent="0.4"/>
    <row r="1594" s="2" customFormat="1" ht="16.149999999999999" customHeight="1" x14ac:dyDescent="0.4"/>
    <row r="1595" s="2" customFormat="1" ht="16.149999999999999" customHeight="1" x14ac:dyDescent="0.4"/>
    <row r="1596" s="2" customFormat="1" ht="16.149999999999999" customHeight="1" x14ac:dyDescent="0.4"/>
    <row r="1597" s="2" customFormat="1" ht="16.149999999999999" customHeight="1" x14ac:dyDescent="0.4"/>
    <row r="1598" s="2" customFormat="1" ht="16.149999999999999" customHeight="1" x14ac:dyDescent="0.4"/>
    <row r="1599" s="2" customFormat="1" ht="16.149999999999999" customHeight="1" x14ac:dyDescent="0.4"/>
    <row r="1600" s="2" customFormat="1" ht="16.149999999999999" customHeight="1" x14ac:dyDescent="0.4"/>
    <row r="1601" s="2" customFormat="1" ht="16.149999999999999" customHeight="1" x14ac:dyDescent="0.4"/>
    <row r="1602" s="2" customFormat="1" ht="16.149999999999999" customHeight="1" x14ac:dyDescent="0.4"/>
    <row r="1603" s="2" customFormat="1" ht="16.149999999999999" customHeight="1" x14ac:dyDescent="0.4"/>
    <row r="1604" s="2" customFormat="1" ht="16.149999999999999" customHeight="1" x14ac:dyDescent="0.4"/>
    <row r="1605" s="2" customFormat="1" ht="16.149999999999999" customHeight="1" x14ac:dyDescent="0.4"/>
    <row r="1606" s="2" customFormat="1" ht="16.149999999999999" customHeight="1" x14ac:dyDescent="0.4"/>
    <row r="1607" s="2" customFormat="1" ht="16.149999999999999" customHeight="1" x14ac:dyDescent="0.4"/>
    <row r="1608" s="2" customFormat="1" ht="16.149999999999999" customHeight="1" x14ac:dyDescent="0.4"/>
    <row r="1609" s="2" customFormat="1" ht="16.149999999999999" customHeight="1" x14ac:dyDescent="0.4"/>
    <row r="1610" s="2" customFormat="1" ht="16.149999999999999" customHeight="1" x14ac:dyDescent="0.4"/>
    <row r="1611" s="2" customFormat="1" ht="16.149999999999999" customHeight="1" x14ac:dyDescent="0.4"/>
    <row r="1612" s="2" customFormat="1" ht="16.149999999999999" customHeight="1" x14ac:dyDescent="0.4"/>
    <row r="1613" s="2" customFormat="1" ht="16.149999999999999" customHeight="1" x14ac:dyDescent="0.4"/>
    <row r="1614" s="2" customFormat="1" ht="16.149999999999999" customHeight="1" x14ac:dyDescent="0.4"/>
    <row r="1615" s="2" customFormat="1" ht="16.149999999999999" customHeight="1" x14ac:dyDescent="0.4"/>
    <row r="1616" s="2" customFormat="1" ht="16.149999999999999" customHeight="1" x14ac:dyDescent="0.4"/>
    <row r="1617" s="2" customFormat="1" ht="16.149999999999999" customHeight="1" x14ac:dyDescent="0.4"/>
    <row r="1618" s="2" customFormat="1" ht="16.149999999999999" customHeight="1" x14ac:dyDescent="0.4"/>
    <row r="1619" s="2" customFormat="1" ht="16.149999999999999" customHeight="1" x14ac:dyDescent="0.4"/>
    <row r="1620" s="2" customFormat="1" ht="16.149999999999999" customHeight="1" x14ac:dyDescent="0.4"/>
    <row r="1621" s="2" customFormat="1" ht="16.149999999999999" customHeight="1" x14ac:dyDescent="0.4"/>
    <row r="1622" s="2" customFormat="1" ht="16.149999999999999" customHeight="1" x14ac:dyDescent="0.4"/>
    <row r="1623" s="2" customFormat="1" ht="16.149999999999999" customHeight="1" x14ac:dyDescent="0.4"/>
    <row r="1624" s="2" customFormat="1" ht="16.149999999999999" customHeight="1" x14ac:dyDescent="0.4"/>
    <row r="1625" s="2" customFormat="1" ht="16.149999999999999" customHeight="1" x14ac:dyDescent="0.4"/>
    <row r="1626" s="2" customFormat="1" ht="16.149999999999999" customHeight="1" x14ac:dyDescent="0.4"/>
    <row r="1627" s="2" customFormat="1" ht="16.149999999999999" customHeight="1" x14ac:dyDescent="0.4"/>
    <row r="1628" s="2" customFormat="1" ht="16.149999999999999" customHeight="1" x14ac:dyDescent="0.4"/>
    <row r="1629" s="2" customFormat="1" ht="16.149999999999999" customHeight="1" x14ac:dyDescent="0.4"/>
    <row r="1630" s="2" customFormat="1" ht="16.149999999999999" customHeight="1" x14ac:dyDescent="0.4"/>
    <row r="1631" s="2" customFormat="1" ht="16.149999999999999" customHeight="1" x14ac:dyDescent="0.4"/>
    <row r="1632" s="2" customFormat="1" ht="16.149999999999999" customHeight="1" x14ac:dyDescent="0.4"/>
    <row r="1633" s="2" customFormat="1" ht="16.149999999999999" customHeight="1" x14ac:dyDescent="0.4"/>
    <row r="1634" s="2" customFormat="1" ht="16.149999999999999" customHeight="1" x14ac:dyDescent="0.4"/>
    <row r="1635" s="2" customFormat="1" ht="16.149999999999999" customHeight="1" x14ac:dyDescent="0.4"/>
    <row r="1636" s="2" customFormat="1" ht="16.149999999999999" customHeight="1" x14ac:dyDescent="0.4"/>
    <row r="1637" s="2" customFormat="1" ht="16.149999999999999" customHeight="1" x14ac:dyDescent="0.4"/>
    <row r="1638" s="2" customFormat="1" ht="16.149999999999999" customHeight="1" x14ac:dyDescent="0.4"/>
    <row r="1639" s="2" customFormat="1" ht="16.149999999999999" customHeight="1" x14ac:dyDescent="0.4"/>
    <row r="1640" s="2" customFormat="1" ht="16.149999999999999" customHeight="1" x14ac:dyDescent="0.4"/>
    <row r="1641" s="2" customFormat="1" ht="16.149999999999999" customHeight="1" x14ac:dyDescent="0.4"/>
    <row r="1642" s="2" customFormat="1" ht="16.149999999999999" customHeight="1" x14ac:dyDescent="0.4"/>
    <row r="1643" s="2" customFormat="1" ht="16.149999999999999" customHeight="1" x14ac:dyDescent="0.4"/>
    <row r="1644" s="2" customFormat="1" ht="16.149999999999999" customHeight="1" x14ac:dyDescent="0.4"/>
    <row r="1645" s="2" customFormat="1" ht="16.149999999999999" customHeight="1" x14ac:dyDescent="0.4"/>
    <row r="1646" s="2" customFormat="1" ht="16.149999999999999" customHeight="1" x14ac:dyDescent="0.4"/>
    <row r="1647" s="2" customFormat="1" ht="16.149999999999999" customHeight="1" x14ac:dyDescent="0.4"/>
    <row r="1648" s="2" customFormat="1" ht="16.149999999999999" customHeight="1" x14ac:dyDescent="0.4"/>
    <row r="1649" s="2" customFormat="1" ht="16.149999999999999" customHeight="1" x14ac:dyDescent="0.4"/>
    <row r="1650" s="2" customFormat="1" ht="16.149999999999999" customHeight="1" x14ac:dyDescent="0.4"/>
    <row r="1651" s="2" customFormat="1" ht="16.149999999999999" customHeight="1" x14ac:dyDescent="0.4"/>
    <row r="1652" s="2" customFormat="1" ht="16.149999999999999" customHeight="1" x14ac:dyDescent="0.4"/>
    <row r="1653" s="2" customFormat="1" ht="16.149999999999999" customHeight="1" x14ac:dyDescent="0.4"/>
    <row r="1654" s="2" customFormat="1" ht="16.149999999999999" customHeight="1" x14ac:dyDescent="0.4"/>
    <row r="1655" s="2" customFormat="1" ht="16.149999999999999" customHeight="1" x14ac:dyDescent="0.4"/>
    <row r="1656" s="2" customFormat="1" ht="16.149999999999999" customHeight="1" x14ac:dyDescent="0.4"/>
    <row r="1657" s="2" customFormat="1" ht="16.149999999999999" customHeight="1" x14ac:dyDescent="0.4"/>
    <row r="1658" s="2" customFormat="1" ht="16.149999999999999" customHeight="1" x14ac:dyDescent="0.4"/>
    <row r="1659" s="2" customFormat="1" ht="16.149999999999999" customHeight="1" x14ac:dyDescent="0.4"/>
    <row r="1660" s="2" customFormat="1" ht="16.149999999999999" customHeight="1" x14ac:dyDescent="0.4"/>
    <row r="1661" s="2" customFormat="1" ht="16.149999999999999" customHeight="1" x14ac:dyDescent="0.4"/>
    <row r="1662" s="2" customFormat="1" ht="16.149999999999999" customHeight="1" x14ac:dyDescent="0.4"/>
    <row r="1663" s="2" customFormat="1" ht="16.149999999999999" customHeight="1" x14ac:dyDescent="0.4"/>
    <row r="1664" s="2" customFormat="1" ht="16.149999999999999" customHeight="1" x14ac:dyDescent="0.4"/>
    <row r="1665" s="2" customFormat="1" ht="16.149999999999999" customHeight="1" x14ac:dyDescent="0.4"/>
    <row r="1666" s="2" customFormat="1" ht="16.149999999999999" customHeight="1" x14ac:dyDescent="0.4"/>
    <row r="1667" s="2" customFormat="1" ht="16.149999999999999" customHeight="1" x14ac:dyDescent="0.4"/>
    <row r="1668" s="2" customFormat="1" ht="16.149999999999999" customHeight="1" x14ac:dyDescent="0.4"/>
    <row r="1669" s="2" customFormat="1" ht="16.149999999999999" customHeight="1" x14ac:dyDescent="0.4"/>
    <row r="1670" s="2" customFormat="1" ht="16.149999999999999" customHeight="1" x14ac:dyDescent="0.4"/>
    <row r="1671" s="2" customFormat="1" ht="16.149999999999999" customHeight="1" x14ac:dyDescent="0.4"/>
    <row r="1672" s="2" customFormat="1" ht="16.149999999999999" customHeight="1" x14ac:dyDescent="0.4"/>
    <row r="1673" s="2" customFormat="1" ht="16.149999999999999" customHeight="1" x14ac:dyDescent="0.4"/>
    <row r="1674" s="2" customFormat="1" ht="16.149999999999999" customHeight="1" x14ac:dyDescent="0.4"/>
    <row r="1675" s="2" customFormat="1" ht="16.149999999999999" customHeight="1" x14ac:dyDescent="0.4"/>
    <row r="1676" s="2" customFormat="1" ht="16.149999999999999" customHeight="1" x14ac:dyDescent="0.4"/>
    <row r="1677" s="2" customFormat="1" ht="16.149999999999999" customHeight="1" x14ac:dyDescent="0.4"/>
    <row r="1678" s="2" customFormat="1" ht="16.149999999999999" customHeight="1" x14ac:dyDescent="0.4"/>
    <row r="1679" s="2" customFormat="1" ht="16.149999999999999" customHeight="1" x14ac:dyDescent="0.4"/>
    <row r="1680" s="2" customFormat="1" ht="16.149999999999999" customHeight="1" x14ac:dyDescent="0.4"/>
    <row r="1681" s="2" customFormat="1" ht="16.149999999999999" customHeight="1" x14ac:dyDescent="0.4"/>
    <row r="1682" s="2" customFormat="1" ht="16.149999999999999" customHeight="1" x14ac:dyDescent="0.4"/>
    <row r="1683" s="2" customFormat="1" ht="16.149999999999999" customHeight="1" x14ac:dyDescent="0.4"/>
    <row r="1684" s="2" customFormat="1" ht="16.149999999999999" customHeight="1" x14ac:dyDescent="0.4"/>
    <row r="1685" s="2" customFormat="1" ht="16.149999999999999" customHeight="1" x14ac:dyDescent="0.4"/>
    <row r="1686" s="2" customFormat="1" ht="16.149999999999999" customHeight="1" x14ac:dyDescent="0.4"/>
    <row r="1687" s="2" customFormat="1" ht="16.149999999999999" customHeight="1" x14ac:dyDescent="0.4"/>
    <row r="1688" s="2" customFormat="1" ht="16.149999999999999" customHeight="1" x14ac:dyDescent="0.4"/>
    <row r="1689" s="2" customFormat="1" ht="16.149999999999999" customHeight="1" x14ac:dyDescent="0.4"/>
    <row r="1690" s="2" customFormat="1" ht="16.149999999999999" customHeight="1" x14ac:dyDescent="0.4"/>
    <row r="1691" s="2" customFormat="1" ht="16.149999999999999" customHeight="1" x14ac:dyDescent="0.4"/>
    <row r="1692" s="2" customFormat="1" ht="16.149999999999999" customHeight="1" x14ac:dyDescent="0.4"/>
    <row r="1693" s="2" customFormat="1" ht="16.149999999999999" customHeight="1" x14ac:dyDescent="0.4"/>
    <row r="1694" s="2" customFormat="1" ht="16.149999999999999" customHeight="1" x14ac:dyDescent="0.4"/>
    <row r="1695" s="2" customFormat="1" ht="16.149999999999999" customHeight="1" x14ac:dyDescent="0.4"/>
    <row r="1696" s="2" customFormat="1" ht="16.149999999999999" customHeight="1" x14ac:dyDescent="0.4"/>
    <row r="1697" s="2" customFormat="1" ht="16.149999999999999" customHeight="1" x14ac:dyDescent="0.4"/>
    <row r="1698" s="2" customFormat="1" ht="16.149999999999999" customHeight="1" x14ac:dyDescent="0.4"/>
    <row r="1699" s="2" customFormat="1" ht="16.149999999999999" customHeight="1" x14ac:dyDescent="0.4"/>
    <row r="1700" s="2" customFormat="1" ht="16.149999999999999" customHeight="1" x14ac:dyDescent="0.4"/>
    <row r="1701" s="2" customFormat="1" ht="16.149999999999999" customHeight="1" x14ac:dyDescent="0.4"/>
    <row r="1702" s="2" customFormat="1" ht="16.149999999999999" customHeight="1" x14ac:dyDescent="0.4"/>
    <row r="1703" s="2" customFormat="1" ht="16.149999999999999" customHeight="1" x14ac:dyDescent="0.4"/>
    <row r="1704" s="2" customFormat="1" ht="16.149999999999999" customHeight="1" x14ac:dyDescent="0.4"/>
    <row r="1705" s="2" customFormat="1" ht="16.149999999999999" customHeight="1" x14ac:dyDescent="0.4"/>
    <row r="1706" s="2" customFormat="1" ht="16.149999999999999" customHeight="1" x14ac:dyDescent="0.4"/>
    <row r="1707" s="2" customFormat="1" ht="16.149999999999999" customHeight="1" x14ac:dyDescent="0.4"/>
    <row r="1708" s="2" customFormat="1" ht="16.149999999999999" customHeight="1" x14ac:dyDescent="0.4"/>
    <row r="1709" s="2" customFormat="1" ht="16.149999999999999" customHeight="1" x14ac:dyDescent="0.4"/>
    <row r="1710" s="2" customFormat="1" ht="16.149999999999999" customHeight="1" x14ac:dyDescent="0.4"/>
    <row r="1711" s="2" customFormat="1" ht="16.149999999999999" customHeight="1" x14ac:dyDescent="0.4"/>
    <row r="1712" s="2" customFormat="1" ht="16.149999999999999" customHeight="1" x14ac:dyDescent="0.4"/>
    <row r="1713" s="2" customFormat="1" ht="16.149999999999999" customHeight="1" x14ac:dyDescent="0.4"/>
    <row r="1714" s="2" customFormat="1" ht="16.149999999999999" customHeight="1" x14ac:dyDescent="0.4"/>
    <row r="1715" s="2" customFormat="1" ht="16.149999999999999" customHeight="1" x14ac:dyDescent="0.4"/>
    <row r="1716" s="2" customFormat="1" ht="16.149999999999999" customHeight="1" x14ac:dyDescent="0.4"/>
    <row r="1717" s="2" customFormat="1" ht="16.149999999999999" customHeight="1" x14ac:dyDescent="0.4"/>
    <row r="1718" s="2" customFormat="1" ht="16.149999999999999" customHeight="1" x14ac:dyDescent="0.4"/>
    <row r="1719" s="2" customFormat="1" ht="16.149999999999999" customHeight="1" x14ac:dyDescent="0.4"/>
    <row r="1720" s="2" customFormat="1" ht="16.149999999999999" customHeight="1" x14ac:dyDescent="0.4"/>
    <row r="1721" s="2" customFormat="1" ht="16.149999999999999" customHeight="1" x14ac:dyDescent="0.4"/>
    <row r="1722" s="2" customFormat="1" ht="16.149999999999999" customHeight="1" x14ac:dyDescent="0.4"/>
    <row r="1723" s="2" customFormat="1" ht="16.149999999999999" customHeight="1" x14ac:dyDescent="0.4"/>
    <row r="1724" s="2" customFormat="1" ht="16.149999999999999" customHeight="1" x14ac:dyDescent="0.4"/>
    <row r="1725" s="2" customFormat="1" ht="16.149999999999999" customHeight="1" x14ac:dyDescent="0.4"/>
    <row r="1726" s="2" customFormat="1" ht="16.149999999999999" customHeight="1" x14ac:dyDescent="0.4"/>
    <row r="1727" s="2" customFormat="1" ht="16.149999999999999" customHeight="1" x14ac:dyDescent="0.4"/>
    <row r="1728" s="2" customFormat="1" ht="16.149999999999999" customHeight="1" x14ac:dyDescent="0.4"/>
    <row r="1729" s="2" customFormat="1" ht="16.149999999999999" customHeight="1" x14ac:dyDescent="0.4"/>
    <row r="1730" s="2" customFormat="1" ht="16.149999999999999" customHeight="1" x14ac:dyDescent="0.4"/>
    <row r="1731" s="2" customFormat="1" ht="16.149999999999999" customHeight="1" x14ac:dyDescent="0.4"/>
    <row r="1732" s="2" customFormat="1" ht="16.149999999999999" customHeight="1" x14ac:dyDescent="0.4"/>
    <row r="1733" s="2" customFormat="1" ht="16.149999999999999" customHeight="1" x14ac:dyDescent="0.4"/>
    <row r="1734" s="2" customFormat="1" ht="16.149999999999999" customHeight="1" x14ac:dyDescent="0.4"/>
    <row r="1735" s="2" customFormat="1" ht="16.149999999999999" customHeight="1" x14ac:dyDescent="0.4"/>
    <row r="1736" s="2" customFormat="1" ht="16.149999999999999" customHeight="1" x14ac:dyDescent="0.4"/>
    <row r="1737" s="2" customFormat="1" ht="16.149999999999999" customHeight="1" x14ac:dyDescent="0.4"/>
    <row r="1738" s="2" customFormat="1" ht="16.149999999999999" customHeight="1" x14ac:dyDescent="0.4"/>
    <row r="1739" s="2" customFormat="1" ht="16.149999999999999" customHeight="1" x14ac:dyDescent="0.4"/>
    <row r="1740" s="2" customFormat="1" ht="16.149999999999999" customHeight="1" x14ac:dyDescent="0.4"/>
    <row r="1741" s="2" customFormat="1" ht="16.149999999999999" customHeight="1" x14ac:dyDescent="0.4"/>
    <row r="1742" s="2" customFormat="1" ht="16.149999999999999" customHeight="1" x14ac:dyDescent="0.4"/>
    <row r="1743" s="2" customFormat="1" ht="16.149999999999999" customHeight="1" x14ac:dyDescent="0.4"/>
    <row r="1744" s="2" customFormat="1" ht="16.149999999999999" customHeight="1" x14ac:dyDescent="0.4"/>
    <row r="1745" s="2" customFormat="1" ht="16.149999999999999" customHeight="1" x14ac:dyDescent="0.4"/>
    <row r="1746" s="2" customFormat="1" ht="16.149999999999999" customHeight="1" x14ac:dyDescent="0.4"/>
    <row r="1747" s="2" customFormat="1" ht="16.149999999999999" customHeight="1" x14ac:dyDescent="0.4"/>
    <row r="1748" s="2" customFormat="1" ht="16.149999999999999" customHeight="1" x14ac:dyDescent="0.4"/>
    <row r="1749" s="2" customFormat="1" ht="16.149999999999999" customHeight="1" x14ac:dyDescent="0.4"/>
    <row r="1750" s="2" customFormat="1" ht="16.149999999999999" customHeight="1" x14ac:dyDescent="0.4"/>
    <row r="1751" s="2" customFormat="1" ht="16.149999999999999" customHeight="1" x14ac:dyDescent="0.4"/>
    <row r="1752" s="2" customFormat="1" ht="16.149999999999999" customHeight="1" x14ac:dyDescent="0.4"/>
    <row r="1753" s="2" customFormat="1" ht="16.149999999999999" customHeight="1" x14ac:dyDescent="0.4"/>
    <row r="1754" s="2" customFormat="1" ht="16.149999999999999" customHeight="1" x14ac:dyDescent="0.4"/>
    <row r="1755" s="2" customFormat="1" ht="16.149999999999999" customHeight="1" x14ac:dyDescent="0.4"/>
    <row r="1756" s="2" customFormat="1" ht="16.149999999999999" customHeight="1" x14ac:dyDescent="0.4"/>
    <row r="1757" s="2" customFormat="1" ht="16.149999999999999" customHeight="1" x14ac:dyDescent="0.4"/>
    <row r="1758" s="2" customFormat="1" ht="16.149999999999999" customHeight="1" x14ac:dyDescent="0.4"/>
    <row r="1759" s="2" customFormat="1" ht="16.149999999999999" customHeight="1" x14ac:dyDescent="0.4"/>
    <row r="1760" s="2" customFormat="1" ht="16.149999999999999" customHeight="1" x14ac:dyDescent="0.4"/>
    <row r="1761" s="2" customFormat="1" ht="16.149999999999999" customHeight="1" x14ac:dyDescent="0.4"/>
    <row r="1762" s="2" customFormat="1" ht="16.149999999999999" customHeight="1" x14ac:dyDescent="0.4"/>
    <row r="1763" s="2" customFormat="1" ht="16.149999999999999" customHeight="1" x14ac:dyDescent="0.4"/>
    <row r="1764" s="2" customFormat="1" ht="16.149999999999999" customHeight="1" x14ac:dyDescent="0.4"/>
    <row r="1765" s="2" customFormat="1" ht="16.149999999999999" customHeight="1" x14ac:dyDescent="0.4"/>
    <row r="1766" s="2" customFormat="1" ht="16.149999999999999" customHeight="1" x14ac:dyDescent="0.4"/>
    <row r="1767" s="2" customFormat="1" ht="16.149999999999999" customHeight="1" x14ac:dyDescent="0.4"/>
    <row r="1768" s="2" customFormat="1" ht="16.149999999999999" customHeight="1" x14ac:dyDescent="0.4"/>
    <row r="1769" s="2" customFormat="1" ht="16.149999999999999" customHeight="1" x14ac:dyDescent="0.4"/>
    <row r="1770" s="2" customFormat="1" ht="16.149999999999999" customHeight="1" x14ac:dyDescent="0.4"/>
    <row r="1771" s="2" customFormat="1" ht="16.149999999999999" customHeight="1" x14ac:dyDescent="0.4"/>
    <row r="1772" s="2" customFormat="1" ht="16.149999999999999" customHeight="1" x14ac:dyDescent="0.4"/>
    <row r="1773" s="2" customFormat="1" ht="16.149999999999999" customHeight="1" x14ac:dyDescent="0.4"/>
    <row r="1774" s="2" customFormat="1" ht="16.149999999999999" customHeight="1" x14ac:dyDescent="0.4"/>
    <row r="1775" s="2" customFormat="1" ht="16.149999999999999" customHeight="1" x14ac:dyDescent="0.4"/>
    <row r="1776" s="2" customFormat="1" ht="16.149999999999999" customHeight="1" x14ac:dyDescent="0.4"/>
    <row r="1777" s="2" customFormat="1" ht="16.149999999999999" customHeight="1" x14ac:dyDescent="0.4"/>
    <row r="1778" s="2" customFormat="1" ht="16.149999999999999" customHeight="1" x14ac:dyDescent="0.4"/>
    <row r="1779" s="2" customFormat="1" ht="16.149999999999999" customHeight="1" x14ac:dyDescent="0.4"/>
    <row r="1780" s="2" customFormat="1" ht="16.149999999999999" customHeight="1" x14ac:dyDescent="0.4"/>
    <row r="1781" s="2" customFormat="1" ht="16.149999999999999" customHeight="1" x14ac:dyDescent="0.4"/>
    <row r="1782" s="2" customFormat="1" ht="16.149999999999999" customHeight="1" x14ac:dyDescent="0.4"/>
    <row r="1783" s="2" customFormat="1" ht="16.149999999999999" customHeight="1" x14ac:dyDescent="0.4"/>
    <row r="1784" s="2" customFormat="1" ht="16.149999999999999" customHeight="1" x14ac:dyDescent="0.4"/>
    <row r="1785" s="2" customFormat="1" ht="16.149999999999999" customHeight="1" x14ac:dyDescent="0.4"/>
    <row r="1786" s="2" customFormat="1" ht="16.149999999999999" customHeight="1" x14ac:dyDescent="0.4"/>
    <row r="1787" s="2" customFormat="1" ht="16.149999999999999" customHeight="1" x14ac:dyDescent="0.4"/>
    <row r="1788" s="2" customFormat="1" ht="16.149999999999999" customHeight="1" x14ac:dyDescent="0.4"/>
    <row r="1789" s="2" customFormat="1" ht="16.149999999999999" customHeight="1" x14ac:dyDescent="0.4"/>
    <row r="1790" s="2" customFormat="1" ht="16.149999999999999" customHeight="1" x14ac:dyDescent="0.4"/>
    <row r="1791" s="2" customFormat="1" ht="16.149999999999999" customHeight="1" x14ac:dyDescent="0.4"/>
    <row r="1792" s="2" customFormat="1" ht="16.149999999999999" customHeight="1" x14ac:dyDescent="0.4"/>
    <row r="1793" s="2" customFormat="1" ht="16.149999999999999" customHeight="1" x14ac:dyDescent="0.4"/>
    <row r="1794" s="2" customFormat="1" ht="16.149999999999999" customHeight="1" x14ac:dyDescent="0.4"/>
    <row r="1795" s="2" customFormat="1" ht="16.149999999999999" customHeight="1" x14ac:dyDescent="0.4"/>
    <row r="1796" s="2" customFormat="1" ht="16.149999999999999" customHeight="1" x14ac:dyDescent="0.4"/>
    <row r="1797" s="2" customFormat="1" ht="16.149999999999999" customHeight="1" x14ac:dyDescent="0.4"/>
    <row r="1798" s="2" customFormat="1" ht="16.149999999999999" customHeight="1" x14ac:dyDescent="0.4"/>
    <row r="1799" s="2" customFormat="1" ht="16.149999999999999" customHeight="1" x14ac:dyDescent="0.4"/>
    <row r="1800" s="2" customFormat="1" ht="16.149999999999999" customHeight="1" x14ac:dyDescent="0.4"/>
    <row r="1801" s="2" customFormat="1" ht="16.149999999999999" customHeight="1" x14ac:dyDescent="0.4"/>
    <row r="1802" s="2" customFormat="1" ht="16.149999999999999" customHeight="1" x14ac:dyDescent="0.4"/>
    <row r="1803" s="2" customFormat="1" ht="16.149999999999999" customHeight="1" x14ac:dyDescent="0.4"/>
    <row r="1804" s="2" customFormat="1" ht="16.149999999999999" customHeight="1" x14ac:dyDescent="0.4"/>
    <row r="1805" s="2" customFormat="1" ht="16.149999999999999" customHeight="1" x14ac:dyDescent="0.4"/>
    <row r="1806" s="2" customFormat="1" ht="16.149999999999999" customHeight="1" x14ac:dyDescent="0.4"/>
    <row r="1807" s="2" customFormat="1" ht="16.149999999999999" customHeight="1" x14ac:dyDescent="0.4"/>
    <row r="1808" s="2" customFormat="1" ht="16.149999999999999" customHeight="1" x14ac:dyDescent="0.4"/>
    <row r="1809" s="2" customFormat="1" ht="16.149999999999999" customHeight="1" x14ac:dyDescent="0.4"/>
    <row r="1810" s="2" customFormat="1" ht="16.149999999999999" customHeight="1" x14ac:dyDescent="0.4"/>
    <row r="1811" s="2" customFormat="1" ht="16.149999999999999" customHeight="1" x14ac:dyDescent="0.4"/>
    <row r="1812" s="2" customFormat="1" ht="16.149999999999999" customHeight="1" x14ac:dyDescent="0.4"/>
    <row r="1813" s="2" customFormat="1" ht="16.149999999999999" customHeight="1" x14ac:dyDescent="0.4"/>
    <row r="1814" s="2" customFormat="1" ht="16.149999999999999" customHeight="1" x14ac:dyDescent="0.4"/>
    <row r="1815" s="2" customFormat="1" ht="16.149999999999999" customHeight="1" x14ac:dyDescent="0.4"/>
    <row r="1816" s="2" customFormat="1" ht="16.149999999999999" customHeight="1" x14ac:dyDescent="0.4"/>
    <row r="1817" s="2" customFormat="1" ht="16.149999999999999" customHeight="1" x14ac:dyDescent="0.4"/>
    <row r="1818" s="2" customFormat="1" ht="16.149999999999999" customHeight="1" x14ac:dyDescent="0.4"/>
    <row r="1819" s="2" customFormat="1" ht="16.149999999999999" customHeight="1" x14ac:dyDescent="0.4"/>
    <row r="1820" s="2" customFormat="1" ht="16.149999999999999" customHeight="1" x14ac:dyDescent="0.4"/>
    <row r="1821" s="2" customFormat="1" ht="16.149999999999999" customHeight="1" x14ac:dyDescent="0.4"/>
    <row r="1822" s="2" customFormat="1" ht="16.149999999999999" customHeight="1" x14ac:dyDescent="0.4"/>
    <row r="1823" s="2" customFormat="1" ht="16.149999999999999" customHeight="1" x14ac:dyDescent="0.4"/>
    <row r="1824" s="2" customFormat="1" ht="16.149999999999999" customHeight="1" x14ac:dyDescent="0.4"/>
    <row r="1825" s="2" customFormat="1" ht="16.149999999999999" customHeight="1" x14ac:dyDescent="0.4"/>
    <row r="1826" s="2" customFormat="1" ht="16.149999999999999" customHeight="1" x14ac:dyDescent="0.4"/>
    <row r="1827" s="2" customFormat="1" ht="16.149999999999999" customHeight="1" x14ac:dyDescent="0.4"/>
    <row r="1828" s="2" customFormat="1" ht="16.149999999999999" customHeight="1" x14ac:dyDescent="0.4"/>
    <row r="1829" s="2" customFormat="1" ht="16.149999999999999" customHeight="1" x14ac:dyDescent="0.4"/>
    <row r="1830" s="2" customFormat="1" ht="16.149999999999999" customHeight="1" x14ac:dyDescent="0.4"/>
    <row r="1831" s="2" customFormat="1" ht="16.149999999999999" customHeight="1" x14ac:dyDescent="0.4"/>
    <row r="1832" s="2" customFormat="1" ht="16.149999999999999" customHeight="1" x14ac:dyDescent="0.4"/>
    <row r="1833" s="2" customFormat="1" ht="16.149999999999999" customHeight="1" x14ac:dyDescent="0.4"/>
    <row r="1834" s="2" customFormat="1" ht="16.149999999999999" customHeight="1" x14ac:dyDescent="0.4"/>
    <row r="1835" s="2" customFormat="1" ht="16.149999999999999" customHeight="1" x14ac:dyDescent="0.4"/>
    <row r="1836" s="2" customFormat="1" ht="16.149999999999999" customHeight="1" x14ac:dyDescent="0.4"/>
    <row r="1837" s="2" customFormat="1" ht="16.149999999999999" customHeight="1" x14ac:dyDescent="0.4"/>
    <row r="1838" s="2" customFormat="1" ht="16.149999999999999" customHeight="1" x14ac:dyDescent="0.4"/>
    <row r="1839" s="2" customFormat="1" ht="16.149999999999999" customHeight="1" x14ac:dyDescent="0.4"/>
    <row r="1840" s="2" customFormat="1" ht="16.149999999999999" customHeight="1" x14ac:dyDescent="0.4"/>
    <row r="1841" s="2" customFormat="1" ht="16.149999999999999" customHeight="1" x14ac:dyDescent="0.4"/>
    <row r="1842" s="2" customFormat="1" ht="16.149999999999999" customHeight="1" x14ac:dyDescent="0.4"/>
    <row r="1843" s="2" customFormat="1" ht="16.149999999999999" customHeight="1" x14ac:dyDescent="0.4"/>
    <row r="1844" s="2" customFormat="1" ht="16.149999999999999" customHeight="1" x14ac:dyDescent="0.4"/>
    <row r="1845" s="2" customFormat="1" ht="16.149999999999999" customHeight="1" x14ac:dyDescent="0.4"/>
    <row r="1846" s="2" customFormat="1" ht="16.149999999999999" customHeight="1" x14ac:dyDescent="0.4"/>
    <row r="1847" s="2" customFormat="1" ht="16.149999999999999" customHeight="1" x14ac:dyDescent="0.4"/>
    <row r="1848" s="2" customFormat="1" ht="16.149999999999999" customHeight="1" x14ac:dyDescent="0.4"/>
    <row r="1849" s="2" customFormat="1" ht="16.149999999999999" customHeight="1" x14ac:dyDescent="0.4"/>
    <row r="1850" s="2" customFormat="1" ht="16.149999999999999" customHeight="1" x14ac:dyDescent="0.4"/>
    <row r="1851" s="2" customFormat="1" ht="16.149999999999999" customHeight="1" x14ac:dyDescent="0.4"/>
    <row r="1852" s="2" customFormat="1" ht="16.149999999999999" customHeight="1" x14ac:dyDescent="0.4"/>
    <row r="1853" s="2" customFormat="1" ht="16.149999999999999" customHeight="1" x14ac:dyDescent="0.4"/>
    <row r="1854" s="2" customFormat="1" ht="16.149999999999999" customHeight="1" x14ac:dyDescent="0.4"/>
    <row r="1855" s="2" customFormat="1" ht="16.149999999999999" customHeight="1" x14ac:dyDescent="0.4"/>
    <row r="1856" s="2" customFormat="1" ht="16.149999999999999" customHeight="1" x14ac:dyDescent="0.4"/>
    <row r="1857" s="2" customFormat="1" ht="16.149999999999999" customHeight="1" x14ac:dyDescent="0.4"/>
    <row r="1858" s="2" customFormat="1" ht="16.149999999999999" customHeight="1" x14ac:dyDescent="0.4"/>
    <row r="1859" s="2" customFormat="1" ht="16.149999999999999" customHeight="1" x14ac:dyDescent="0.4"/>
    <row r="1860" s="2" customFormat="1" ht="16.149999999999999" customHeight="1" x14ac:dyDescent="0.4"/>
    <row r="1861" s="2" customFormat="1" ht="16.149999999999999" customHeight="1" x14ac:dyDescent="0.4"/>
    <row r="1862" s="2" customFormat="1" ht="16.149999999999999" customHeight="1" x14ac:dyDescent="0.4"/>
    <row r="1863" s="2" customFormat="1" ht="16.149999999999999" customHeight="1" x14ac:dyDescent="0.4"/>
    <row r="1864" s="2" customFormat="1" ht="16.149999999999999" customHeight="1" x14ac:dyDescent="0.4"/>
    <row r="1865" s="2" customFormat="1" ht="16.149999999999999" customHeight="1" x14ac:dyDescent="0.4"/>
    <row r="1866" s="2" customFormat="1" ht="16.149999999999999" customHeight="1" x14ac:dyDescent="0.4"/>
    <row r="1867" s="2" customFormat="1" ht="16.149999999999999" customHeight="1" x14ac:dyDescent="0.4"/>
    <row r="1868" s="2" customFormat="1" ht="16.149999999999999" customHeight="1" x14ac:dyDescent="0.4"/>
    <row r="1869" s="2" customFormat="1" ht="16.149999999999999" customHeight="1" x14ac:dyDescent="0.4"/>
    <row r="1870" s="2" customFormat="1" ht="16.149999999999999" customHeight="1" x14ac:dyDescent="0.4"/>
    <row r="1871" s="2" customFormat="1" ht="16.149999999999999" customHeight="1" x14ac:dyDescent="0.4"/>
    <row r="1872" s="2" customFormat="1" ht="16.149999999999999" customHeight="1" x14ac:dyDescent="0.4"/>
    <row r="1873" s="2" customFormat="1" ht="16.149999999999999" customHeight="1" x14ac:dyDescent="0.4"/>
    <row r="1874" s="2" customFormat="1" ht="16.149999999999999" customHeight="1" x14ac:dyDescent="0.4"/>
    <row r="1875" s="2" customFormat="1" ht="16.149999999999999" customHeight="1" x14ac:dyDescent="0.4"/>
    <row r="1876" s="2" customFormat="1" ht="16.149999999999999" customHeight="1" x14ac:dyDescent="0.4"/>
    <row r="1877" s="2" customFormat="1" ht="16.149999999999999" customHeight="1" x14ac:dyDescent="0.4"/>
    <row r="1878" s="2" customFormat="1" ht="16.149999999999999" customHeight="1" x14ac:dyDescent="0.4"/>
    <row r="1879" s="2" customFormat="1" ht="16.149999999999999" customHeight="1" x14ac:dyDescent="0.4"/>
    <row r="1880" s="2" customFormat="1" ht="16.149999999999999" customHeight="1" x14ac:dyDescent="0.4"/>
    <row r="1881" s="2" customFormat="1" ht="16.149999999999999" customHeight="1" x14ac:dyDescent="0.4"/>
    <row r="1882" s="2" customFormat="1" ht="16.149999999999999" customHeight="1" x14ac:dyDescent="0.4"/>
    <row r="1883" s="2" customFormat="1" ht="16.149999999999999" customHeight="1" x14ac:dyDescent="0.4"/>
    <row r="1884" s="2" customFormat="1" ht="16.149999999999999" customHeight="1" x14ac:dyDescent="0.4"/>
    <row r="1885" s="2" customFormat="1" ht="16.149999999999999" customHeight="1" x14ac:dyDescent="0.4"/>
    <row r="1886" s="2" customFormat="1" ht="16.149999999999999" customHeight="1" x14ac:dyDescent="0.4"/>
    <row r="1887" s="2" customFormat="1" ht="16.149999999999999" customHeight="1" x14ac:dyDescent="0.4"/>
    <row r="1888" s="2" customFormat="1" ht="16.149999999999999" customHeight="1" x14ac:dyDescent="0.4"/>
    <row r="1889" s="2" customFormat="1" ht="16.149999999999999" customHeight="1" x14ac:dyDescent="0.4"/>
    <row r="1890" s="2" customFormat="1" ht="16.149999999999999" customHeight="1" x14ac:dyDescent="0.4"/>
    <row r="1891" s="2" customFormat="1" ht="16.149999999999999" customHeight="1" x14ac:dyDescent="0.4"/>
    <row r="1892" s="2" customFormat="1" ht="16.149999999999999" customHeight="1" x14ac:dyDescent="0.4"/>
    <row r="1893" s="2" customFormat="1" ht="16.149999999999999" customHeight="1" x14ac:dyDescent="0.4"/>
    <row r="1894" s="2" customFormat="1" ht="16.149999999999999" customHeight="1" x14ac:dyDescent="0.4"/>
    <row r="1895" s="2" customFormat="1" ht="16.149999999999999" customHeight="1" x14ac:dyDescent="0.4"/>
    <row r="1896" s="2" customFormat="1" ht="16.149999999999999" customHeight="1" x14ac:dyDescent="0.4"/>
    <row r="1897" s="2" customFormat="1" ht="16.149999999999999" customHeight="1" x14ac:dyDescent="0.4"/>
    <row r="1898" s="2" customFormat="1" ht="16.149999999999999" customHeight="1" x14ac:dyDescent="0.4"/>
    <row r="1899" s="2" customFormat="1" ht="16.149999999999999" customHeight="1" x14ac:dyDescent="0.4"/>
    <row r="1900" s="2" customFormat="1" ht="16.149999999999999" customHeight="1" x14ac:dyDescent="0.4"/>
    <row r="1901" s="2" customFormat="1" ht="16.149999999999999" customHeight="1" x14ac:dyDescent="0.4"/>
    <row r="1902" s="2" customFormat="1" ht="16.149999999999999" customHeight="1" x14ac:dyDescent="0.4"/>
    <row r="1903" s="2" customFormat="1" ht="16.149999999999999" customHeight="1" x14ac:dyDescent="0.4"/>
    <row r="1904" s="2" customFormat="1" ht="16.149999999999999" customHeight="1" x14ac:dyDescent="0.4"/>
    <row r="1905" s="2" customFormat="1" ht="16.149999999999999" customHeight="1" x14ac:dyDescent="0.4"/>
    <row r="1906" s="2" customFormat="1" ht="16.149999999999999" customHeight="1" x14ac:dyDescent="0.4"/>
    <row r="1907" s="2" customFormat="1" ht="16.149999999999999" customHeight="1" x14ac:dyDescent="0.4"/>
    <row r="1908" s="2" customFormat="1" ht="16.149999999999999" customHeight="1" x14ac:dyDescent="0.4"/>
    <row r="1909" s="2" customFormat="1" ht="16.149999999999999" customHeight="1" x14ac:dyDescent="0.4"/>
    <row r="1910" s="2" customFormat="1" ht="16.149999999999999" customHeight="1" x14ac:dyDescent="0.4"/>
    <row r="1911" s="2" customFormat="1" ht="16.149999999999999" customHeight="1" x14ac:dyDescent="0.4"/>
    <row r="1912" s="2" customFormat="1" ht="16.149999999999999" customHeight="1" x14ac:dyDescent="0.4"/>
    <row r="1913" s="2" customFormat="1" ht="16.149999999999999" customHeight="1" x14ac:dyDescent="0.4"/>
    <row r="1914" s="2" customFormat="1" ht="16.149999999999999" customHeight="1" x14ac:dyDescent="0.4"/>
    <row r="1915" s="2" customFormat="1" ht="16.149999999999999" customHeight="1" x14ac:dyDescent="0.4"/>
    <row r="1916" s="2" customFormat="1" ht="16.149999999999999" customHeight="1" x14ac:dyDescent="0.4"/>
    <row r="1917" s="2" customFormat="1" ht="16.149999999999999" customHeight="1" x14ac:dyDescent="0.4"/>
    <row r="1918" s="2" customFormat="1" ht="16.149999999999999" customHeight="1" x14ac:dyDescent="0.4"/>
    <row r="1919" s="2" customFormat="1" ht="16.149999999999999" customHeight="1" x14ac:dyDescent="0.4"/>
    <row r="1920" s="2" customFormat="1" ht="16.149999999999999" customHeight="1" x14ac:dyDescent="0.4"/>
    <row r="1921" s="2" customFormat="1" ht="16.149999999999999" customHeight="1" x14ac:dyDescent="0.4"/>
    <row r="1922" s="2" customFormat="1" ht="16.149999999999999" customHeight="1" x14ac:dyDescent="0.4"/>
    <row r="1923" s="2" customFormat="1" ht="16.149999999999999" customHeight="1" x14ac:dyDescent="0.4"/>
    <row r="1924" s="2" customFormat="1" ht="16.149999999999999" customHeight="1" x14ac:dyDescent="0.4"/>
    <row r="1925" s="2" customFormat="1" ht="16.149999999999999" customHeight="1" x14ac:dyDescent="0.4"/>
    <row r="1926" s="2" customFormat="1" ht="16.149999999999999" customHeight="1" x14ac:dyDescent="0.4"/>
    <row r="1927" s="2" customFormat="1" ht="16.149999999999999" customHeight="1" x14ac:dyDescent="0.4"/>
    <row r="1928" s="2" customFormat="1" ht="16.149999999999999" customHeight="1" x14ac:dyDescent="0.4"/>
    <row r="1929" s="2" customFormat="1" ht="16.149999999999999" customHeight="1" x14ac:dyDescent="0.4"/>
    <row r="1930" s="2" customFormat="1" ht="16.149999999999999" customHeight="1" x14ac:dyDescent="0.4"/>
    <row r="1931" s="2" customFormat="1" ht="16.149999999999999" customHeight="1" x14ac:dyDescent="0.4"/>
    <row r="1932" s="2" customFormat="1" ht="16.149999999999999" customHeight="1" x14ac:dyDescent="0.4"/>
    <row r="1933" s="2" customFormat="1" ht="16.149999999999999" customHeight="1" x14ac:dyDescent="0.4"/>
    <row r="1934" s="2" customFormat="1" ht="16.149999999999999" customHeight="1" x14ac:dyDescent="0.4"/>
    <row r="1935" s="2" customFormat="1" ht="16.149999999999999" customHeight="1" x14ac:dyDescent="0.4"/>
    <row r="1936" s="2" customFormat="1" ht="16.149999999999999" customHeight="1" x14ac:dyDescent="0.4"/>
    <row r="1937" s="2" customFormat="1" ht="16.149999999999999" customHeight="1" x14ac:dyDescent="0.4"/>
    <row r="1938" s="2" customFormat="1" ht="16.149999999999999" customHeight="1" x14ac:dyDescent="0.4"/>
    <row r="1939" s="2" customFormat="1" ht="16.149999999999999" customHeight="1" x14ac:dyDescent="0.4"/>
    <row r="1940" s="2" customFormat="1" ht="16.149999999999999" customHeight="1" x14ac:dyDescent="0.4"/>
    <row r="1941" s="2" customFormat="1" ht="16.149999999999999" customHeight="1" x14ac:dyDescent="0.4"/>
    <row r="1942" s="2" customFormat="1" ht="16.149999999999999" customHeight="1" x14ac:dyDescent="0.4"/>
    <row r="1943" s="2" customFormat="1" ht="16.149999999999999" customHeight="1" x14ac:dyDescent="0.4"/>
    <row r="1944" s="2" customFormat="1" ht="16.149999999999999" customHeight="1" x14ac:dyDescent="0.4"/>
    <row r="1945" s="2" customFormat="1" ht="16.149999999999999" customHeight="1" x14ac:dyDescent="0.4"/>
    <row r="1946" s="2" customFormat="1" ht="16.149999999999999" customHeight="1" x14ac:dyDescent="0.4"/>
    <row r="1947" s="2" customFormat="1" ht="16.149999999999999" customHeight="1" x14ac:dyDescent="0.4"/>
    <row r="1948" s="2" customFormat="1" ht="16.149999999999999" customHeight="1" x14ac:dyDescent="0.4"/>
    <row r="1949" s="2" customFormat="1" ht="16.149999999999999" customHeight="1" x14ac:dyDescent="0.4"/>
    <row r="1950" s="2" customFormat="1" ht="16.149999999999999" customHeight="1" x14ac:dyDescent="0.4"/>
    <row r="1951" s="2" customFormat="1" ht="16.149999999999999" customHeight="1" x14ac:dyDescent="0.4"/>
    <row r="1952" s="2" customFormat="1" ht="16.149999999999999" customHeight="1" x14ac:dyDescent="0.4"/>
    <row r="1953" s="2" customFormat="1" ht="16.149999999999999" customHeight="1" x14ac:dyDescent="0.4"/>
    <row r="1954" s="2" customFormat="1" ht="16.149999999999999" customHeight="1" x14ac:dyDescent="0.4"/>
    <row r="1955" s="2" customFormat="1" ht="16.149999999999999" customHeight="1" x14ac:dyDescent="0.4"/>
    <row r="1956" s="2" customFormat="1" ht="16.149999999999999" customHeight="1" x14ac:dyDescent="0.4"/>
    <row r="1957" s="2" customFormat="1" ht="16.149999999999999" customHeight="1" x14ac:dyDescent="0.4"/>
    <row r="1958" s="2" customFormat="1" ht="16.149999999999999" customHeight="1" x14ac:dyDescent="0.4"/>
    <row r="1959" s="2" customFormat="1" ht="16.149999999999999" customHeight="1" x14ac:dyDescent="0.4"/>
    <row r="1960" s="2" customFormat="1" ht="16.149999999999999" customHeight="1" x14ac:dyDescent="0.4"/>
    <row r="1961" s="2" customFormat="1" ht="16.149999999999999" customHeight="1" x14ac:dyDescent="0.4"/>
    <row r="1962" s="2" customFormat="1" ht="16.149999999999999" customHeight="1" x14ac:dyDescent="0.4"/>
    <row r="1963" s="2" customFormat="1" ht="16.149999999999999" customHeight="1" x14ac:dyDescent="0.4"/>
    <row r="1964" s="2" customFormat="1" ht="16.149999999999999" customHeight="1" x14ac:dyDescent="0.4"/>
    <row r="1965" s="2" customFormat="1" ht="16.149999999999999" customHeight="1" x14ac:dyDescent="0.4"/>
    <row r="1966" s="2" customFormat="1" ht="16.149999999999999" customHeight="1" x14ac:dyDescent="0.4"/>
    <row r="1967" s="2" customFormat="1" ht="16.149999999999999" customHeight="1" x14ac:dyDescent="0.4"/>
    <row r="1968" s="2" customFormat="1" ht="16.149999999999999" customHeight="1" x14ac:dyDescent="0.4"/>
    <row r="1969" s="2" customFormat="1" ht="16.149999999999999" customHeight="1" x14ac:dyDescent="0.4"/>
    <row r="1970" s="2" customFormat="1" ht="16.149999999999999" customHeight="1" x14ac:dyDescent="0.4"/>
    <row r="1971" s="2" customFormat="1" ht="16.149999999999999" customHeight="1" x14ac:dyDescent="0.4"/>
    <row r="1972" s="2" customFormat="1" ht="16.149999999999999" customHeight="1" x14ac:dyDescent="0.4"/>
    <row r="1973" s="2" customFormat="1" ht="16.149999999999999" customHeight="1" x14ac:dyDescent="0.4"/>
    <row r="1974" s="2" customFormat="1" ht="16.149999999999999" customHeight="1" x14ac:dyDescent="0.4"/>
    <row r="1975" s="2" customFormat="1" ht="16.149999999999999" customHeight="1" x14ac:dyDescent="0.4"/>
    <row r="1976" s="2" customFormat="1" ht="16.149999999999999" customHeight="1" x14ac:dyDescent="0.4"/>
    <row r="1977" s="2" customFormat="1" ht="16.149999999999999" customHeight="1" x14ac:dyDescent="0.4"/>
    <row r="1978" s="2" customFormat="1" ht="16.149999999999999" customHeight="1" x14ac:dyDescent="0.4"/>
    <row r="1979" s="2" customFormat="1" ht="16.149999999999999" customHeight="1" x14ac:dyDescent="0.4"/>
    <row r="1980" s="2" customFormat="1" ht="16.149999999999999" customHeight="1" x14ac:dyDescent="0.4"/>
    <row r="1981" s="2" customFormat="1" ht="16.149999999999999" customHeight="1" x14ac:dyDescent="0.4"/>
    <row r="1982" s="2" customFormat="1" ht="16.149999999999999" customHeight="1" x14ac:dyDescent="0.4"/>
    <row r="1983" s="2" customFormat="1" ht="16.149999999999999" customHeight="1" x14ac:dyDescent="0.4"/>
    <row r="1984" s="2" customFormat="1" ht="16.149999999999999" customHeight="1" x14ac:dyDescent="0.4"/>
    <row r="1985" s="2" customFormat="1" ht="16.149999999999999" customHeight="1" x14ac:dyDescent="0.4"/>
    <row r="1986" s="2" customFormat="1" ht="16.149999999999999" customHeight="1" x14ac:dyDescent="0.4"/>
    <row r="1987" s="2" customFormat="1" ht="16.149999999999999" customHeight="1" x14ac:dyDescent="0.4"/>
    <row r="1988" s="2" customFormat="1" ht="16.149999999999999" customHeight="1" x14ac:dyDescent="0.4"/>
    <row r="1989" s="2" customFormat="1" ht="16.149999999999999" customHeight="1" x14ac:dyDescent="0.4"/>
    <row r="1990" s="2" customFormat="1" ht="16.149999999999999" customHeight="1" x14ac:dyDescent="0.4"/>
    <row r="1991" s="2" customFormat="1" ht="16.149999999999999" customHeight="1" x14ac:dyDescent="0.4"/>
    <row r="1992" s="2" customFormat="1" ht="16.149999999999999" customHeight="1" x14ac:dyDescent="0.4"/>
    <row r="1993" s="2" customFormat="1" ht="16.149999999999999" customHeight="1" x14ac:dyDescent="0.4"/>
    <row r="1994" s="2" customFormat="1" ht="16.149999999999999" customHeight="1" x14ac:dyDescent="0.4"/>
    <row r="1995" s="2" customFormat="1" ht="16.149999999999999" customHeight="1" x14ac:dyDescent="0.4"/>
    <row r="1996" s="2" customFormat="1" ht="16.149999999999999" customHeight="1" x14ac:dyDescent="0.4"/>
    <row r="1997" s="2" customFormat="1" ht="16.149999999999999" customHeight="1" x14ac:dyDescent="0.4"/>
    <row r="1998" s="2" customFormat="1" ht="16.149999999999999" customHeight="1" x14ac:dyDescent="0.4"/>
    <row r="1999" s="2" customFormat="1" ht="16.149999999999999" customHeight="1" x14ac:dyDescent="0.4"/>
    <row r="2000" s="2" customFormat="1" ht="16.149999999999999" customHeight="1" x14ac:dyDescent="0.4"/>
    <row r="2001" s="2" customFormat="1" ht="16.149999999999999" customHeight="1" x14ac:dyDescent="0.4"/>
    <row r="2002" s="2" customFormat="1" ht="16.149999999999999" customHeight="1" x14ac:dyDescent="0.4"/>
    <row r="2003" s="2" customFormat="1" ht="16.149999999999999" customHeight="1" x14ac:dyDescent="0.4"/>
    <row r="2004" s="2" customFormat="1" ht="16.149999999999999" customHeight="1" x14ac:dyDescent="0.4"/>
    <row r="2005" s="2" customFormat="1" ht="16.149999999999999" customHeight="1" x14ac:dyDescent="0.4"/>
    <row r="2006" s="2" customFormat="1" ht="16.149999999999999" customHeight="1" x14ac:dyDescent="0.4"/>
    <row r="2007" s="2" customFormat="1" ht="16.149999999999999" customHeight="1" x14ac:dyDescent="0.4"/>
    <row r="2008" s="2" customFormat="1" ht="16.149999999999999" customHeight="1" x14ac:dyDescent="0.4"/>
    <row r="2009" s="2" customFormat="1" ht="16.149999999999999" customHeight="1" x14ac:dyDescent="0.4"/>
    <row r="2010" s="2" customFormat="1" ht="16.149999999999999" customHeight="1" x14ac:dyDescent="0.4"/>
    <row r="2011" s="2" customFormat="1" ht="16.149999999999999" customHeight="1" x14ac:dyDescent="0.4"/>
    <row r="2012" s="2" customFormat="1" ht="16.149999999999999" customHeight="1" x14ac:dyDescent="0.4"/>
    <row r="2013" s="2" customFormat="1" ht="16.149999999999999" customHeight="1" x14ac:dyDescent="0.4"/>
    <row r="2014" s="2" customFormat="1" ht="16.149999999999999" customHeight="1" x14ac:dyDescent="0.4"/>
    <row r="2015" s="2" customFormat="1" ht="16.149999999999999" customHeight="1" x14ac:dyDescent="0.4"/>
    <row r="2016" s="2" customFormat="1" ht="16.149999999999999" customHeight="1" x14ac:dyDescent="0.4"/>
    <row r="2017" s="2" customFormat="1" ht="16.149999999999999" customHeight="1" x14ac:dyDescent="0.4"/>
    <row r="2018" s="2" customFormat="1" ht="16.149999999999999" customHeight="1" x14ac:dyDescent="0.4"/>
    <row r="2019" s="2" customFormat="1" ht="16.149999999999999" customHeight="1" x14ac:dyDescent="0.4"/>
    <row r="2020" s="2" customFormat="1" ht="16.149999999999999" customHeight="1" x14ac:dyDescent="0.4"/>
    <row r="2021" s="2" customFormat="1" ht="16.149999999999999" customHeight="1" x14ac:dyDescent="0.4"/>
    <row r="2022" s="2" customFormat="1" ht="16.149999999999999" customHeight="1" x14ac:dyDescent="0.4"/>
    <row r="2023" s="2" customFormat="1" ht="16.149999999999999" customHeight="1" x14ac:dyDescent="0.4"/>
    <row r="2024" s="2" customFormat="1" ht="16.149999999999999" customHeight="1" x14ac:dyDescent="0.4"/>
    <row r="2025" s="2" customFormat="1" ht="16.149999999999999" customHeight="1" x14ac:dyDescent="0.4"/>
    <row r="2026" s="2" customFormat="1" ht="16.149999999999999" customHeight="1" x14ac:dyDescent="0.4"/>
    <row r="2027" s="2" customFormat="1" ht="16.149999999999999" customHeight="1" x14ac:dyDescent="0.4"/>
    <row r="2028" s="2" customFormat="1" ht="16.149999999999999" customHeight="1" x14ac:dyDescent="0.4"/>
    <row r="2029" s="2" customFormat="1" ht="16.149999999999999" customHeight="1" x14ac:dyDescent="0.4"/>
    <row r="2030" s="2" customFormat="1" ht="16.149999999999999" customHeight="1" x14ac:dyDescent="0.4"/>
    <row r="2031" s="2" customFormat="1" ht="16.149999999999999" customHeight="1" x14ac:dyDescent="0.4"/>
    <row r="2032" s="2" customFormat="1" ht="16.149999999999999" customHeight="1" x14ac:dyDescent="0.4"/>
    <row r="2033" s="2" customFormat="1" ht="16.149999999999999" customHeight="1" x14ac:dyDescent="0.4"/>
    <row r="2034" s="2" customFormat="1" ht="16.149999999999999" customHeight="1" x14ac:dyDescent="0.4"/>
    <row r="2035" s="2" customFormat="1" ht="16.149999999999999" customHeight="1" x14ac:dyDescent="0.4"/>
    <row r="2036" s="2" customFormat="1" ht="16.149999999999999" customHeight="1" x14ac:dyDescent="0.4"/>
    <row r="2037" s="2" customFormat="1" ht="16.149999999999999" customHeight="1" x14ac:dyDescent="0.4"/>
    <row r="2038" s="2" customFormat="1" ht="16.149999999999999" customHeight="1" x14ac:dyDescent="0.4"/>
    <row r="2039" s="2" customFormat="1" ht="16.149999999999999" customHeight="1" x14ac:dyDescent="0.4"/>
    <row r="2040" s="2" customFormat="1" ht="16.149999999999999" customHeight="1" x14ac:dyDescent="0.4"/>
    <row r="2041" s="2" customFormat="1" ht="16.149999999999999" customHeight="1" x14ac:dyDescent="0.4"/>
    <row r="2042" s="2" customFormat="1" ht="16.149999999999999" customHeight="1" x14ac:dyDescent="0.4"/>
    <row r="2043" s="2" customFormat="1" ht="16.149999999999999" customHeight="1" x14ac:dyDescent="0.4"/>
    <row r="2044" s="2" customFormat="1" ht="16.149999999999999" customHeight="1" x14ac:dyDescent="0.4"/>
    <row r="2045" s="2" customFormat="1" ht="16.149999999999999" customHeight="1" x14ac:dyDescent="0.4"/>
    <row r="2046" s="2" customFormat="1" ht="16.149999999999999" customHeight="1" x14ac:dyDescent="0.4"/>
    <row r="2047" s="2" customFormat="1" ht="16.149999999999999" customHeight="1" x14ac:dyDescent="0.4"/>
    <row r="2048" s="2" customFormat="1" ht="16.149999999999999" customHeight="1" x14ac:dyDescent="0.4"/>
    <row r="2049" s="2" customFormat="1" ht="16.149999999999999" customHeight="1" x14ac:dyDescent="0.4"/>
    <row r="2050" s="2" customFormat="1" ht="16.149999999999999" customHeight="1" x14ac:dyDescent="0.4"/>
    <row r="2051" s="2" customFormat="1" ht="16.149999999999999" customHeight="1" x14ac:dyDescent="0.4"/>
    <row r="2052" s="2" customFormat="1" ht="16.149999999999999" customHeight="1" x14ac:dyDescent="0.4"/>
  </sheetData>
  <mergeCells count="28">
    <mergeCell ref="A6:A9"/>
    <mergeCell ref="A10:A69"/>
    <mergeCell ref="E34:F34"/>
    <mergeCell ref="O34:T34"/>
    <mergeCell ref="F78:N78"/>
    <mergeCell ref="O78:T78"/>
    <mergeCell ref="P6:R6"/>
    <mergeCell ref="S6:S7"/>
    <mergeCell ref="E79:N79"/>
    <mergeCell ref="O79:T79"/>
    <mergeCell ref="U7:AB7"/>
    <mergeCell ref="U8:X8"/>
    <mergeCell ref="Y8:AB8"/>
    <mergeCell ref="F33:N33"/>
    <mergeCell ref="O33:T33"/>
    <mergeCell ref="I6:I8"/>
    <mergeCell ref="J6:J8"/>
    <mergeCell ref="K6:K8"/>
    <mergeCell ref="O6:O8"/>
    <mergeCell ref="O1:T1"/>
    <mergeCell ref="O3:T3"/>
    <mergeCell ref="B6:B8"/>
    <mergeCell ref="C6:C8"/>
    <mergeCell ref="D6:D8"/>
    <mergeCell ref="E6:E8"/>
    <mergeCell ref="F6:F8"/>
    <mergeCell ref="G6:G8"/>
    <mergeCell ref="H6:H8"/>
  </mergeCells>
  <conditionalFormatting sqref="B1:C6">
    <cfRule type="expression" dxfId="29" priority="6">
      <formula>LEN($B:$B)&gt;60</formula>
    </cfRule>
  </conditionalFormatting>
  <conditionalFormatting sqref="B30:C1048576">
    <cfRule type="expression" dxfId="28" priority="1">
      <formula>LEN($B:$B)&gt;60</formula>
    </cfRule>
  </conditionalFormatting>
  <conditionalFormatting sqref="E37:H47 I38:I39 I52 I54:I55">
    <cfRule type="containsText" dxfId="27" priority="38" operator="containsText" text="oui">
      <formula>NOT(ISERROR(SEARCH("oui",E37)))</formula>
    </cfRule>
  </conditionalFormatting>
  <conditionalFormatting sqref="E49:H56 E58:H60">
    <cfRule type="containsText" dxfId="26" priority="37" operator="containsText" text="oui">
      <formula>NOT(ISERROR(SEARCH("oui",E49)))</formula>
    </cfRule>
  </conditionalFormatting>
  <conditionalFormatting sqref="E11:I24">
    <cfRule type="expression" dxfId="25" priority="14">
      <formula>LEN($B:$B)&gt;60</formula>
    </cfRule>
  </conditionalFormatting>
  <conditionalFormatting sqref="E25:I26">
    <cfRule type="expression" dxfId="24" priority="20">
      <formula>LEN($B:$B)&gt;60</formula>
    </cfRule>
  </conditionalFormatting>
  <conditionalFormatting sqref="E27:I27">
    <cfRule type="containsText" dxfId="23" priority="15" operator="containsText" text="oui">
      <formula>NOT(ISERROR(SEARCH("oui",E27)))</formula>
    </cfRule>
  </conditionalFormatting>
  <conditionalFormatting sqref="E27:I29">
    <cfRule type="expression" dxfId="22" priority="17">
      <formula>LEN($B:$B)&gt;60</formula>
    </cfRule>
  </conditionalFormatting>
  <conditionalFormatting sqref="E48:I48">
    <cfRule type="containsText" dxfId="21" priority="32" operator="containsText" text="oui">
      <formula>NOT(ISERROR(SEARCH("oui",E48)))</formula>
    </cfRule>
  </conditionalFormatting>
  <conditionalFormatting sqref="E53:I53">
    <cfRule type="containsText" dxfId="20" priority="30" operator="containsText" text="oui">
      <formula>NOT(ISERROR(SEARCH("oui",E53)))</formula>
    </cfRule>
  </conditionalFormatting>
  <conditionalFormatting sqref="E57:I57">
    <cfRule type="containsText" dxfId="19" priority="2" operator="containsText" text="oui">
      <formula>NOT(ISERROR(SEARCH("oui",E57)))</formula>
    </cfRule>
    <cfRule type="expression" dxfId="18" priority="3">
      <formula>LEN($B:$B)&gt;60</formula>
    </cfRule>
  </conditionalFormatting>
  <conditionalFormatting sqref="E10:J10">
    <cfRule type="containsText" dxfId="17" priority="73" operator="containsText" text="oui">
      <formula>NOT(ISERROR(SEARCH("oui",E10)))</formula>
    </cfRule>
  </conditionalFormatting>
  <conditionalFormatting sqref="E38:J56">
    <cfRule type="expression" dxfId="16" priority="39">
      <formula>LEN($B:$B)&gt;60</formula>
    </cfRule>
  </conditionalFormatting>
  <conditionalFormatting sqref="E36:N37 E58:N58 E59:O77 E1:N6 B7:B8 E9:N10 B9:C26 L31:O32 E80:N1048576">
    <cfRule type="expression" dxfId="15" priority="45">
      <formula>LEN($B:$B)&gt;60</formula>
    </cfRule>
  </conditionalFormatting>
  <conditionalFormatting sqref="F45">
    <cfRule type="containsText" dxfId="14" priority="35" operator="containsText" text="oui">
      <formula>NOT(ISERROR(SEARCH("oui",F45)))</formula>
    </cfRule>
  </conditionalFormatting>
  <conditionalFormatting sqref="F26:G26">
    <cfRule type="containsText" dxfId="13" priority="18" operator="containsText" text="oui">
      <formula>NOT(ISERROR(SEARCH("oui",F26)))</formula>
    </cfRule>
  </conditionalFormatting>
  <conditionalFormatting sqref="F15:I15">
    <cfRule type="containsText" dxfId="12" priority="12" operator="containsText" text="oui">
      <formula>NOT(ISERROR(SEARCH("oui",F15)))</formula>
    </cfRule>
  </conditionalFormatting>
  <conditionalFormatting sqref="G54:H54">
    <cfRule type="containsText" dxfId="11" priority="28" operator="containsText" text="oui">
      <formula>NOT(ISERROR(SEARCH("oui",G54)))</formula>
    </cfRule>
  </conditionalFormatting>
  <conditionalFormatting sqref="G58:J58">
    <cfRule type="containsText" dxfId="10" priority="52" operator="containsText" text="oui">
      <formula>NOT(ISERROR(SEARCH("oui",G58)))</formula>
    </cfRule>
  </conditionalFormatting>
  <conditionalFormatting sqref="I11:I23 E11:H30">
    <cfRule type="containsText" dxfId="9" priority="13" operator="containsText" text="oui">
      <formula>NOT(ISERROR(SEARCH("oui",E11)))</formula>
    </cfRule>
  </conditionalFormatting>
  <conditionalFormatting sqref="I26">
    <cfRule type="containsText" dxfId="8" priority="19" operator="containsText" text="oui">
      <formula>NOT(ISERROR(SEARCH("oui",I26)))</formula>
    </cfRule>
  </conditionalFormatting>
  <conditionalFormatting sqref="I28">
    <cfRule type="containsText" dxfId="7" priority="16" operator="containsText" text="oui">
      <formula>NOT(ISERROR(SEARCH("oui",I28)))</formula>
    </cfRule>
  </conditionalFormatting>
  <conditionalFormatting sqref="I48:I49">
    <cfRule type="containsText" dxfId="6" priority="31" operator="containsText" text="oui">
      <formula>NOT(ISERROR(SEARCH("oui",I48)))</formula>
    </cfRule>
  </conditionalFormatting>
  <conditionalFormatting sqref="J11:J29 E30:K32 P25:P26 C27:C28 B27:B29 L30:N30 E33:F33 E34 E35:F35 F78 E78:E79">
    <cfRule type="expression" dxfId="5" priority="79">
      <formula>LEN($B:$B)&gt;60</formula>
    </cfRule>
  </conditionalFormatting>
  <conditionalFormatting sqref="J11:J29">
    <cfRule type="containsText" dxfId="4" priority="58" operator="containsText" text="oui">
      <formula>NOT(ISERROR(SEARCH("oui",J11)))</formula>
    </cfRule>
  </conditionalFormatting>
  <conditionalFormatting sqref="J38:J57">
    <cfRule type="containsText" dxfId="3" priority="4" operator="containsText" text="oui">
      <formula>NOT(ISERROR(SEARCH("oui",J38)))</formula>
    </cfRule>
  </conditionalFormatting>
  <conditionalFormatting sqref="J57">
    <cfRule type="expression" dxfId="2" priority="5">
      <formula>LEN($B:$B)&gt;60</formula>
    </cfRule>
  </conditionalFormatting>
  <conditionalFormatting sqref="K11:N29">
    <cfRule type="expression" dxfId="1" priority="27">
      <formula>LEN($B:$B)&gt;60</formula>
    </cfRule>
  </conditionalFormatting>
  <conditionalFormatting sqref="K38:N57">
    <cfRule type="expression" dxfId="0" priority="25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F35:F36 P25:P26 E79:E1048576 E33:E36 F33 G36:N36 E9:N9 K10:K24 E78:F78 L41:N44 L17:N23 L11:N15 C1:C6 E1:N6 B1:B1048576 K37:K49 K51 L39:N39 O59:O77 O31:O32 F80:N1048576 C9:C28 C30:C1048576" xr:uid="{00000000-0002-0000-1000-000000000000}">
      <formula1>61</formula1>
    </dataValidation>
    <dataValidation type="list" allowBlank="1" showInputMessage="1" showErrorMessage="1" sqref="Z10:Z79 V10:V79" xr:uid="{00000000-0002-0000-10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_x000a_" prompt="Utilisez liste déroulante" xr:uid="{00000000-0002-0000-1000-000002000000}">
          <x14:formula1>
            <xm:f>'P:\MAQUETTES PEDAGOGIQUES_BUT-DUT &amp; LP\BUT\Fichiers chefs\BUT 3EME ANNEE\GEA\[2023-2024_M3C GEA_BUT 1-2 &amp; 3.xlsx]choix'!#REF!</xm:f>
          </x14:formula1>
          <xm:sqref>E62:J77</xm:sqref>
        </x14:dataValidation>
        <x14:dataValidation type="list" errorStyle="warning" allowBlank="1" showInputMessage="1" showErrorMessage="1" error="uniquement oui ou non" prompt="Utilisez liste déroulante" xr:uid="{00000000-0002-0000-1000-000003000000}">
          <x14:formula1>
            <xm:f>choix!$A$1:$A$2</xm:f>
          </x14:formula1>
          <xm:sqref>K52:K58 L40:N40 L24:N30 K25:K30 L37:N38 L16:N16 K50 L45:N58 L10:N10</xm:sqref>
        </x14:dataValidation>
        <x14:dataValidation type="list" errorStyle="warning" allowBlank="1" showInputMessage="1" showErrorMessage="1" error="uniquement oui ou non_x000a_" prompt="Utilisez liste déroulante" xr:uid="{00000000-0002-0000-1000-000004000000}">
          <x14:formula1>
            <xm:f>'P:\MAQUETTES PEDAGOGIQUES_BUT-DUT &amp; LP\MCC_2022-2023\BUT\[M3C_BUT GEA_Fichier BUT1 &amp; 2 pour maquette BUT 2022.xlsx]choix'!#REF!</xm:f>
          </x14:formula1>
          <xm:sqref>K59:N77</xm:sqref>
        </x14:dataValidation>
        <x14:dataValidation type="list" errorStyle="warning" allowBlank="1" showInputMessage="1" showErrorMessage="1" error="uniquement oui ou non" prompt="Utilisez liste déroulante" xr:uid="{00000000-0002-0000-1000-000005000000}">
          <x14:formula1>
            <xm:f>'P:\MAQUETTES PEDAGOGIQUES_BUT-DUT &amp; LP\MCC_2022-2023\BUT\[M3C_BUT GEA_Fichier BUT1 &amp; 2 pour maquette BUT 2022.xlsx]choix'!#REF!</xm:f>
          </x14:formula1>
          <xm:sqref>K31:N32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4140625" defaultRowHeight="12.3" x14ac:dyDescent="0.4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44140625" defaultRowHeight="12.3" x14ac:dyDescent="0.4"/>
  <cols>
    <col min="3" max="3" width="11.44140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B1:C144"/>
  <sheetViews>
    <sheetView workbookViewId="0">
      <selection activeCell="B2" sqref="B2"/>
    </sheetView>
  </sheetViews>
  <sheetFormatPr baseColWidth="10" defaultColWidth="11.27734375" defaultRowHeight="12.3" x14ac:dyDescent="0.4"/>
  <cols>
    <col min="2" max="2" width="8.71875" style="11" bestFit="1" customWidth="1"/>
    <col min="3" max="3" width="126.1640625" bestFit="1" customWidth="1"/>
  </cols>
  <sheetData>
    <row r="1" spans="2:3" x14ac:dyDescent="0.4">
      <c r="B1" s="21"/>
    </row>
    <row r="2" spans="2:3" ht="28.2" x14ac:dyDescent="0.5">
      <c r="B2" s="14" t="s">
        <v>525</v>
      </c>
      <c r="C2" s="22" t="s">
        <v>526</v>
      </c>
    </row>
    <row r="3" spans="2:3" x14ac:dyDescent="0.4">
      <c r="B3" s="23" t="s">
        <v>527</v>
      </c>
      <c r="C3" t="s">
        <v>85</v>
      </c>
    </row>
    <row r="4" spans="2:3" x14ac:dyDescent="0.4">
      <c r="B4" s="24" t="s">
        <v>528</v>
      </c>
      <c r="C4" t="s">
        <v>87</v>
      </c>
    </row>
    <row r="5" spans="2:3" x14ac:dyDescent="0.4">
      <c r="B5" s="24" t="s">
        <v>529</v>
      </c>
      <c r="C5" t="s">
        <v>112</v>
      </c>
    </row>
    <row r="6" spans="2:3" x14ac:dyDescent="0.4">
      <c r="B6" s="24" t="s">
        <v>530</v>
      </c>
      <c r="C6" t="s">
        <v>228</v>
      </c>
    </row>
    <row r="7" spans="2:3" x14ac:dyDescent="0.4">
      <c r="B7" s="24" t="s">
        <v>531</v>
      </c>
      <c r="C7" t="s">
        <v>255</v>
      </c>
    </row>
    <row r="8" spans="2:3" x14ac:dyDescent="0.4">
      <c r="B8" s="24" t="s">
        <v>532</v>
      </c>
      <c r="C8" t="s">
        <v>242</v>
      </c>
    </row>
    <row r="9" spans="2:3" x14ac:dyDescent="0.4">
      <c r="B9" s="24" t="s">
        <v>533</v>
      </c>
      <c r="C9" s="12" t="s">
        <v>534</v>
      </c>
    </row>
    <row r="10" spans="2:3" x14ac:dyDescent="0.4">
      <c r="B10" s="24" t="s">
        <v>535</v>
      </c>
      <c r="C10" t="s">
        <v>126</v>
      </c>
    </row>
    <row r="11" spans="2:3" x14ac:dyDescent="0.4">
      <c r="B11" s="24" t="s">
        <v>536</v>
      </c>
      <c r="C11" t="s">
        <v>124</v>
      </c>
    </row>
    <row r="12" spans="2:3" x14ac:dyDescent="0.4">
      <c r="B12" s="24">
        <v>10</v>
      </c>
      <c r="C12" t="s">
        <v>138</v>
      </c>
    </row>
    <row r="13" spans="2:3" x14ac:dyDescent="0.4">
      <c r="B13" s="24">
        <v>11</v>
      </c>
      <c r="C13" s="12" t="s">
        <v>537</v>
      </c>
    </row>
    <row r="14" spans="2:3" x14ac:dyDescent="0.4">
      <c r="B14" s="24">
        <v>12</v>
      </c>
      <c r="C14" s="12" t="s">
        <v>538</v>
      </c>
    </row>
    <row r="15" spans="2:3" x14ac:dyDescent="0.4">
      <c r="B15" s="24">
        <v>13</v>
      </c>
      <c r="C15" s="12" t="s">
        <v>136</v>
      </c>
    </row>
    <row r="16" spans="2:3" x14ac:dyDescent="0.4">
      <c r="B16" s="24">
        <v>14</v>
      </c>
      <c r="C16" s="12" t="s">
        <v>539</v>
      </c>
    </row>
    <row r="17" spans="2:3" x14ac:dyDescent="0.4">
      <c r="B17" s="24">
        <v>15</v>
      </c>
      <c r="C17" s="12" t="s">
        <v>540</v>
      </c>
    </row>
    <row r="18" spans="2:3" x14ac:dyDescent="0.4">
      <c r="B18" s="24">
        <v>16</v>
      </c>
      <c r="C18" s="12" t="s">
        <v>541</v>
      </c>
    </row>
    <row r="19" spans="2:3" x14ac:dyDescent="0.4">
      <c r="B19" s="24">
        <v>17</v>
      </c>
      <c r="C19" t="s">
        <v>206</v>
      </c>
    </row>
    <row r="20" spans="2:3" x14ac:dyDescent="0.4">
      <c r="B20" s="24">
        <v>18</v>
      </c>
      <c r="C20" s="12" t="s">
        <v>542</v>
      </c>
    </row>
    <row r="21" spans="2:3" x14ac:dyDescent="0.4">
      <c r="B21" s="24">
        <v>19</v>
      </c>
      <c r="C21" t="s">
        <v>266</v>
      </c>
    </row>
    <row r="22" spans="2:3" x14ac:dyDescent="0.4">
      <c r="B22" s="24">
        <v>20</v>
      </c>
      <c r="C22" s="12" t="s">
        <v>543</v>
      </c>
    </row>
    <row r="23" spans="2:3" x14ac:dyDescent="0.4">
      <c r="B23" s="24">
        <v>21</v>
      </c>
      <c r="C23" s="12" t="s">
        <v>544</v>
      </c>
    </row>
    <row r="24" spans="2:3" x14ac:dyDescent="0.4">
      <c r="B24" s="24">
        <v>22</v>
      </c>
      <c r="C24" s="12" t="s">
        <v>545</v>
      </c>
    </row>
    <row r="25" spans="2:3" x14ac:dyDescent="0.4">
      <c r="B25" s="24">
        <v>23</v>
      </c>
      <c r="C25" s="12" t="s">
        <v>546</v>
      </c>
    </row>
    <row r="26" spans="2:3" x14ac:dyDescent="0.4">
      <c r="B26" s="24">
        <v>24</v>
      </c>
      <c r="C26" t="s">
        <v>8</v>
      </c>
    </row>
    <row r="27" spans="2:3" x14ac:dyDescent="0.4">
      <c r="B27" s="24">
        <v>25</v>
      </c>
      <c r="C27" t="s">
        <v>144</v>
      </c>
    </row>
    <row r="28" spans="2:3" x14ac:dyDescent="0.4">
      <c r="B28" s="24">
        <v>26</v>
      </c>
      <c r="C28" s="12" t="s">
        <v>547</v>
      </c>
    </row>
    <row r="29" spans="2:3" x14ac:dyDescent="0.4">
      <c r="B29" s="24">
        <v>27</v>
      </c>
      <c r="C29" t="s">
        <v>122</v>
      </c>
    </row>
    <row r="30" spans="2:3" x14ac:dyDescent="0.4">
      <c r="B30" s="24">
        <v>28</v>
      </c>
      <c r="C30" t="s">
        <v>166</v>
      </c>
    </row>
    <row r="31" spans="2:3" x14ac:dyDescent="0.4">
      <c r="B31" s="24">
        <v>29</v>
      </c>
      <c r="C31" t="s">
        <v>75</v>
      </c>
    </row>
    <row r="32" spans="2:3" x14ac:dyDescent="0.4">
      <c r="B32" s="24">
        <v>30</v>
      </c>
      <c r="C32" t="s">
        <v>168</v>
      </c>
    </row>
    <row r="33" spans="2:3" x14ac:dyDescent="0.4">
      <c r="B33" s="24">
        <v>31</v>
      </c>
      <c r="C33" t="s">
        <v>55</v>
      </c>
    </row>
    <row r="34" spans="2:3" x14ac:dyDescent="0.4">
      <c r="B34" s="24">
        <v>32</v>
      </c>
      <c r="C34" t="s">
        <v>53</v>
      </c>
    </row>
    <row r="35" spans="2:3" x14ac:dyDescent="0.4">
      <c r="B35" s="24">
        <v>33</v>
      </c>
      <c r="C35" t="s">
        <v>51</v>
      </c>
    </row>
    <row r="36" spans="2:3" x14ac:dyDescent="0.4">
      <c r="B36" s="24">
        <v>34</v>
      </c>
      <c r="C36" t="s">
        <v>20</v>
      </c>
    </row>
    <row r="37" spans="2:3" x14ac:dyDescent="0.4">
      <c r="B37" s="24">
        <v>35</v>
      </c>
      <c r="C37" s="12" t="s">
        <v>548</v>
      </c>
    </row>
    <row r="38" spans="2:3" x14ac:dyDescent="0.4">
      <c r="B38" s="24">
        <v>36</v>
      </c>
      <c r="C38" s="12" t="s">
        <v>549</v>
      </c>
    </row>
    <row r="39" spans="2:3" x14ac:dyDescent="0.4">
      <c r="B39" s="24">
        <v>37</v>
      </c>
      <c r="C39" s="12" t="s">
        <v>550</v>
      </c>
    </row>
    <row r="40" spans="2:3" x14ac:dyDescent="0.4">
      <c r="B40" s="24">
        <v>39</v>
      </c>
      <c r="C40" s="12" t="s">
        <v>551</v>
      </c>
    </row>
    <row r="41" spans="2:3" x14ac:dyDescent="0.4">
      <c r="B41" s="24">
        <v>40</v>
      </c>
      <c r="C41" t="s">
        <v>250</v>
      </c>
    </row>
    <row r="42" spans="2:3" x14ac:dyDescent="0.4">
      <c r="B42" s="24">
        <v>41</v>
      </c>
      <c r="C42" t="s">
        <v>234</v>
      </c>
    </row>
    <row r="43" spans="2:3" x14ac:dyDescent="0.4">
      <c r="B43" s="24">
        <v>60</v>
      </c>
      <c r="C43" t="s">
        <v>148</v>
      </c>
    </row>
    <row r="44" spans="2:3" x14ac:dyDescent="0.4">
      <c r="B44" s="24">
        <v>61</v>
      </c>
      <c r="C44" s="12" t="s">
        <v>552</v>
      </c>
    </row>
    <row r="45" spans="2:3" x14ac:dyDescent="0.4">
      <c r="B45" s="24">
        <v>62</v>
      </c>
      <c r="C45" t="s">
        <v>91</v>
      </c>
    </row>
    <row r="46" spans="2:3" x14ac:dyDescent="0.4">
      <c r="B46" s="24">
        <v>63</v>
      </c>
      <c r="C46" s="12" t="s">
        <v>553</v>
      </c>
    </row>
    <row r="47" spans="2:3" x14ac:dyDescent="0.4">
      <c r="B47" s="24">
        <v>64</v>
      </c>
      <c r="C47" t="s">
        <v>28</v>
      </c>
    </row>
    <row r="48" spans="2:3" x14ac:dyDescent="0.4">
      <c r="B48" s="24">
        <v>65</v>
      </c>
      <c r="C48" t="s">
        <v>30</v>
      </c>
    </row>
    <row r="49" spans="2:3" x14ac:dyDescent="0.4">
      <c r="B49" s="24">
        <v>66</v>
      </c>
      <c r="C49" t="s">
        <v>208</v>
      </c>
    </row>
    <row r="50" spans="2:3" x14ac:dyDescent="0.4">
      <c r="B50" s="24">
        <v>67</v>
      </c>
      <c r="C50" t="s">
        <v>35</v>
      </c>
    </row>
    <row r="51" spans="2:3" x14ac:dyDescent="0.4">
      <c r="B51" s="24">
        <v>68</v>
      </c>
      <c r="C51" t="s">
        <v>33</v>
      </c>
    </row>
    <row r="52" spans="2:3" x14ac:dyDescent="0.4">
      <c r="B52" s="24">
        <v>69</v>
      </c>
      <c r="C52" t="s">
        <v>177</v>
      </c>
    </row>
    <row r="53" spans="2:3" x14ac:dyDescent="0.4">
      <c r="B53" s="24">
        <v>70</v>
      </c>
      <c r="C53" t="s">
        <v>244</v>
      </c>
    </row>
    <row r="54" spans="2:3" x14ac:dyDescent="0.4">
      <c r="B54" s="24">
        <v>71</v>
      </c>
      <c r="C54" s="12" t="s">
        <v>554</v>
      </c>
    </row>
    <row r="55" spans="2:3" x14ac:dyDescent="0.4">
      <c r="B55" s="24">
        <v>72</v>
      </c>
      <c r="C55" s="12" t="s">
        <v>555</v>
      </c>
    </row>
    <row r="56" spans="2:3" x14ac:dyDescent="0.4">
      <c r="B56" s="24">
        <v>73</v>
      </c>
      <c r="C56" t="s">
        <v>77</v>
      </c>
    </row>
    <row r="57" spans="2:3" x14ac:dyDescent="0.4">
      <c r="B57" s="24">
        <v>74</v>
      </c>
      <c r="C57" s="12" t="s">
        <v>556</v>
      </c>
    </row>
    <row r="58" spans="2:3" x14ac:dyDescent="0.4">
      <c r="B58" s="24">
        <v>75</v>
      </c>
      <c r="C58" t="s">
        <v>271</v>
      </c>
    </row>
    <row r="59" spans="2:3" x14ac:dyDescent="0.4">
      <c r="B59" s="24">
        <v>76</v>
      </c>
      <c r="C59" t="s">
        <v>273</v>
      </c>
    </row>
    <row r="60" spans="2:3" x14ac:dyDescent="0.4">
      <c r="B60" s="24">
        <v>77</v>
      </c>
      <c r="C60" t="s">
        <v>275</v>
      </c>
    </row>
    <row r="61" spans="2:3" x14ac:dyDescent="0.4">
      <c r="B61" s="24">
        <v>80</v>
      </c>
      <c r="C61" s="13" t="s">
        <v>557</v>
      </c>
    </row>
    <row r="62" spans="2:3" x14ac:dyDescent="0.4">
      <c r="B62" s="24">
        <v>81</v>
      </c>
      <c r="C62" s="12" t="s">
        <v>558</v>
      </c>
    </row>
    <row r="63" spans="2:3" x14ac:dyDescent="0.4">
      <c r="B63" s="24">
        <v>82</v>
      </c>
      <c r="C63" s="12" t="s">
        <v>559</v>
      </c>
    </row>
    <row r="64" spans="2:3" x14ac:dyDescent="0.4">
      <c r="B64" s="24">
        <v>85</v>
      </c>
      <c r="C64" s="13" t="s">
        <v>557</v>
      </c>
    </row>
    <row r="65" spans="2:3" x14ac:dyDescent="0.4">
      <c r="B65" s="24">
        <v>86</v>
      </c>
      <c r="C65" s="12" t="s">
        <v>558</v>
      </c>
    </row>
    <row r="66" spans="2:3" x14ac:dyDescent="0.4">
      <c r="B66" s="24">
        <v>87</v>
      </c>
      <c r="C66" s="12" t="s">
        <v>559</v>
      </c>
    </row>
    <row r="67" spans="2:3" x14ac:dyDescent="0.4">
      <c r="B67" s="24">
        <v>4200</v>
      </c>
      <c r="C67" t="s">
        <v>170</v>
      </c>
    </row>
    <row r="68" spans="2:3" x14ac:dyDescent="0.4">
      <c r="B68" s="24">
        <v>4201</v>
      </c>
      <c r="C68" t="s">
        <v>10</v>
      </c>
    </row>
    <row r="69" spans="2:3" x14ac:dyDescent="0.4">
      <c r="B69" s="24">
        <v>4202</v>
      </c>
      <c r="C69" t="s">
        <v>118</v>
      </c>
    </row>
    <row r="70" spans="2:3" x14ac:dyDescent="0.4">
      <c r="B70" s="24">
        <v>4203</v>
      </c>
      <c r="C70" t="s">
        <v>12</v>
      </c>
    </row>
    <row r="71" spans="2:3" x14ac:dyDescent="0.4">
      <c r="B71" s="24">
        <v>4300</v>
      </c>
      <c r="C71" t="s">
        <v>39</v>
      </c>
    </row>
    <row r="72" spans="2:3" x14ac:dyDescent="0.4">
      <c r="B72" s="24">
        <v>4301</v>
      </c>
      <c r="C72" t="s">
        <v>41</v>
      </c>
    </row>
    <row r="73" spans="2:3" x14ac:dyDescent="0.4">
      <c r="B73" s="24">
        <v>4302</v>
      </c>
      <c r="C73" t="s">
        <v>220</v>
      </c>
    </row>
    <row r="74" spans="2:3" x14ac:dyDescent="0.4">
      <c r="B74" s="24">
        <v>4400</v>
      </c>
      <c r="C74" s="12" t="s">
        <v>560</v>
      </c>
    </row>
    <row r="75" spans="2:3" x14ac:dyDescent="0.4">
      <c r="B75" s="24">
        <v>4401</v>
      </c>
      <c r="C75" t="s">
        <v>24</v>
      </c>
    </row>
    <row r="76" spans="2:3" x14ac:dyDescent="0.4">
      <c r="B76" s="24">
        <v>4402</v>
      </c>
      <c r="C76" t="s">
        <v>208</v>
      </c>
    </row>
    <row r="77" spans="2:3" x14ac:dyDescent="0.4">
      <c r="B77" s="24">
        <v>4403</v>
      </c>
      <c r="C77" t="s">
        <v>30</v>
      </c>
    </row>
    <row r="78" spans="2:3" x14ac:dyDescent="0.4">
      <c r="B78" s="24">
        <v>4404</v>
      </c>
      <c r="C78" t="s">
        <v>178</v>
      </c>
    </row>
    <row r="79" spans="2:3" x14ac:dyDescent="0.4">
      <c r="B79" s="24">
        <v>4500</v>
      </c>
      <c r="C79" s="12" t="s">
        <v>561</v>
      </c>
    </row>
    <row r="80" spans="2:3" x14ac:dyDescent="0.4">
      <c r="B80" s="24">
        <v>4501</v>
      </c>
      <c r="C80" s="12" t="s">
        <v>562</v>
      </c>
    </row>
    <row r="81" spans="2:3" x14ac:dyDescent="0.4">
      <c r="B81" s="24">
        <v>4502</v>
      </c>
      <c r="C81" t="s">
        <v>188</v>
      </c>
    </row>
    <row r="82" spans="2:3" x14ac:dyDescent="0.4">
      <c r="B82" s="24">
        <v>4503</v>
      </c>
      <c r="C82" s="12" t="s">
        <v>563</v>
      </c>
    </row>
    <row r="83" spans="2:3" x14ac:dyDescent="0.4">
      <c r="B83" s="24">
        <v>4600</v>
      </c>
      <c r="C83" t="s">
        <v>226</v>
      </c>
    </row>
    <row r="84" spans="2:3" x14ac:dyDescent="0.4">
      <c r="B84" s="24">
        <v>4601</v>
      </c>
      <c r="C84" s="12" t="s">
        <v>564</v>
      </c>
    </row>
    <row r="85" spans="2:3" x14ac:dyDescent="0.4">
      <c r="B85" s="24">
        <v>4602</v>
      </c>
      <c r="C85" t="s">
        <v>150</v>
      </c>
    </row>
    <row r="86" spans="2:3" x14ac:dyDescent="0.4">
      <c r="B86" s="24">
        <v>4603</v>
      </c>
      <c r="C86" t="s">
        <v>158</v>
      </c>
    </row>
    <row r="87" spans="2:3" x14ac:dyDescent="0.4">
      <c r="B87" s="24">
        <v>4604</v>
      </c>
      <c r="C87" s="12" t="s">
        <v>565</v>
      </c>
    </row>
    <row r="88" spans="2:3" x14ac:dyDescent="0.4">
      <c r="B88" s="24">
        <v>4700</v>
      </c>
      <c r="C88" s="12" t="s">
        <v>566</v>
      </c>
    </row>
    <row r="89" spans="2:3" x14ac:dyDescent="0.4">
      <c r="B89" s="24">
        <v>4701</v>
      </c>
      <c r="C89" t="s">
        <v>110</v>
      </c>
    </row>
    <row r="90" spans="2:3" x14ac:dyDescent="0.4">
      <c r="B90" s="24">
        <v>4702</v>
      </c>
      <c r="C90" t="s">
        <v>45</v>
      </c>
    </row>
    <row r="91" spans="2:3" x14ac:dyDescent="0.4">
      <c r="B91" s="24">
        <v>4703</v>
      </c>
      <c r="C91" t="s">
        <v>120</v>
      </c>
    </row>
    <row r="92" spans="2:3" x14ac:dyDescent="0.4">
      <c r="B92" s="24">
        <v>4704</v>
      </c>
      <c r="C92" t="s">
        <v>100</v>
      </c>
    </row>
    <row r="93" spans="2:3" x14ac:dyDescent="0.4">
      <c r="B93" s="24">
        <v>4800</v>
      </c>
      <c r="C93" s="12" t="s">
        <v>567</v>
      </c>
    </row>
    <row r="94" spans="2:3" x14ac:dyDescent="0.4">
      <c r="B94" s="24">
        <v>4801</v>
      </c>
      <c r="C94" s="12" t="s">
        <v>568</v>
      </c>
    </row>
    <row r="95" spans="2:3" x14ac:dyDescent="0.4">
      <c r="B95" s="24">
        <v>4802</v>
      </c>
      <c r="C95" s="12" t="s">
        <v>569</v>
      </c>
    </row>
    <row r="96" spans="2:3" x14ac:dyDescent="0.4">
      <c r="B96" s="24">
        <v>4803</v>
      </c>
      <c r="C96" s="12" t="s">
        <v>570</v>
      </c>
    </row>
    <row r="97" spans="2:3" x14ac:dyDescent="0.4">
      <c r="B97" s="24">
        <v>4804</v>
      </c>
      <c r="C97" s="12" t="s">
        <v>571</v>
      </c>
    </row>
    <row r="98" spans="2:3" x14ac:dyDescent="0.4">
      <c r="B98" s="24">
        <v>4900</v>
      </c>
      <c r="C98" s="12" t="s">
        <v>572</v>
      </c>
    </row>
    <row r="99" spans="2:3" x14ac:dyDescent="0.4">
      <c r="B99" s="24">
        <v>4901</v>
      </c>
      <c r="C99" t="s">
        <v>175</v>
      </c>
    </row>
    <row r="100" spans="2:3" x14ac:dyDescent="0.4">
      <c r="B100" s="24">
        <v>4902</v>
      </c>
      <c r="C100" t="s">
        <v>174</v>
      </c>
    </row>
    <row r="101" spans="2:3" x14ac:dyDescent="0.4">
      <c r="B101" s="24">
        <v>4903</v>
      </c>
      <c r="C101" s="12" t="s">
        <v>573</v>
      </c>
    </row>
    <row r="102" spans="2:3" x14ac:dyDescent="0.4">
      <c r="B102" s="24">
        <v>4904</v>
      </c>
      <c r="C102" s="12" t="s">
        <v>574</v>
      </c>
    </row>
    <row r="103" spans="2:3" x14ac:dyDescent="0.4">
      <c r="B103" s="24">
        <v>4905</v>
      </c>
      <c r="C103" t="s">
        <v>160</v>
      </c>
    </row>
    <row r="104" spans="2:3" x14ac:dyDescent="0.4">
      <c r="B104" s="24">
        <v>5000</v>
      </c>
      <c r="C104" s="12" t="s">
        <v>575</v>
      </c>
    </row>
    <row r="105" spans="2:3" x14ac:dyDescent="0.4">
      <c r="B105" s="24">
        <v>5001</v>
      </c>
      <c r="C105" t="s">
        <v>224</v>
      </c>
    </row>
    <row r="106" spans="2:3" x14ac:dyDescent="0.4">
      <c r="B106" s="24">
        <v>5002</v>
      </c>
      <c r="C106" s="12" t="s">
        <v>576</v>
      </c>
    </row>
    <row r="107" spans="2:3" x14ac:dyDescent="0.4">
      <c r="B107" s="24">
        <v>5003</v>
      </c>
      <c r="C107" t="s">
        <v>79</v>
      </c>
    </row>
    <row r="108" spans="2:3" x14ac:dyDescent="0.4">
      <c r="B108" s="24">
        <v>5004</v>
      </c>
      <c r="C108" s="12" t="s">
        <v>577</v>
      </c>
    </row>
    <row r="109" spans="2:3" x14ac:dyDescent="0.4">
      <c r="B109" s="24">
        <v>5100</v>
      </c>
      <c r="C109" s="12" t="s">
        <v>578</v>
      </c>
    </row>
    <row r="110" spans="2:3" x14ac:dyDescent="0.4">
      <c r="B110" s="24">
        <v>5101</v>
      </c>
      <c r="C110" t="s">
        <v>210</v>
      </c>
    </row>
    <row r="111" spans="2:3" x14ac:dyDescent="0.4">
      <c r="B111" s="24">
        <v>5102</v>
      </c>
      <c r="C111" t="s">
        <v>49</v>
      </c>
    </row>
    <row r="112" spans="2:3" x14ac:dyDescent="0.4">
      <c r="B112" s="24">
        <v>5103</v>
      </c>
      <c r="C112" t="s">
        <v>71</v>
      </c>
    </row>
    <row r="113" spans="2:3" x14ac:dyDescent="0.4">
      <c r="B113" s="24">
        <v>5104</v>
      </c>
      <c r="C113" s="12" t="s">
        <v>579</v>
      </c>
    </row>
    <row r="114" spans="2:3" x14ac:dyDescent="0.4">
      <c r="B114" s="24">
        <v>5200</v>
      </c>
      <c r="C114" s="12" t="s">
        <v>580</v>
      </c>
    </row>
    <row r="115" spans="2:3" x14ac:dyDescent="0.4">
      <c r="B115" s="24">
        <v>5201</v>
      </c>
      <c r="C115" s="12" t="s">
        <v>581</v>
      </c>
    </row>
    <row r="116" spans="2:3" x14ac:dyDescent="0.4">
      <c r="B116" s="24">
        <v>5202</v>
      </c>
      <c r="C116" t="s">
        <v>59</v>
      </c>
    </row>
    <row r="117" spans="2:3" x14ac:dyDescent="0.4">
      <c r="B117" s="24">
        <v>5203</v>
      </c>
      <c r="C117" t="s">
        <v>172</v>
      </c>
    </row>
    <row r="118" spans="2:3" x14ac:dyDescent="0.4">
      <c r="B118" s="24">
        <v>5204</v>
      </c>
      <c r="C118" t="s">
        <v>278</v>
      </c>
    </row>
    <row r="119" spans="2:3" x14ac:dyDescent="0.4">
      <c r="B119" s="24">
        <v>5302</v>
      </c>
      <c r="C119" t="s">
        <v>61</v>
      </c>
    </row>
    <row r="120" spans="2:3" x14ac:dyDescent="0.4">
      <c r="B120" s="24">
        <v>5400</v>
      </c>
      <c r="C120" s="12" t="s">
        <v>582</v>
      </c>
    </row>
    <row r="121" spans="2:3" x14ac:dyDescent="0.4">
      <c r="B121" s="24">
        <v>5401</v>
      </c>
      <c r="C121" t="s">
        <v>199</v>
      </c>
    </row>
    <row r="122" spans="2:3" x14ac:dyDescent="0.4">
      <c r="B122" s="24">
        <v>5402</v>
      </c>
      <c r="C122" t="s">
        <v>63</v>
      </c>
    </row>
    <row r="123" spans="2:3" x14ac:dyDescent="0.4">
      <c r="B123" s="24">
        <v>5403</v>
      </c>
      <c r="C123" s="12" t="s">
        <v>583</v>
      </c>
    </row>
    <row r="124" spans="2:3" x14ac:dyDescent="0.4">
      <c r="B124" s="24">
        <v>5405</v>
      </c>
      <c r="C124" s="12" t="s">
        <v>584</v>
      </c>
    </row>
    <row r="125" spans="2:3" x14ac:dyDescent="0.4">
      <c r="B125" s="24">
        <v>5500</v>
      </c>
      <c r="C125" t="s">
        <v>194</v>
      </c>
    </row>
    <row r="126" spans="2:3" x14ac:dyDescent="0.4">
      <c r="B126" s="24">
        <v>5502</v>
      </c>
      <c r="C126" t="s">
        <v>182</v>
      </c>
    </row>
    <row r="127" spans="2:3" x14ac:dyDescent="0.4">
      <c r="B127" s="24">
        <v>5503</v>
      </c>
      <c r="C127" s="12" t="s">
        <v>585</v>
      </c>
    </row>
    <row r="128" spans="2:3" x14ac:dyDescent="0.4">
      <c r="B128" s="24">
        <v>5600</v>
      </c>
      <c r="C128" t="s">
        <v>83</v>
      </c>
    </row>
    <row r="129" spans="2:3" x14ac:dyDescent="0.4">
      <c r="B129" s="24">
        <v>5601</v>
      </c>
      <c r="C129" t="s">
        <v>200</v>
      </c>
    </row>
    <row r="130" spans="2:3" x14ac:dyDescent="0.4">
      <c r="B130" s="24">
        <v>5602</v>
      </c>
      <c r="C130" t="s">
        <v>184</v>
      </c>
    </row>
    <row r="131" spans="2:3" x14ac:dyDescent="0.4">
      <c r="B131" s="24">
        <v>5700</v>
      </c>
      <c r="C131" s="12" t="s">
        <v>586</v>
      </c>
    </row>
    <row r="132" spans="2:3" x14ac:dyDescent="0.4">
      <c r="B132" s="24">
        <v>5701</v>
      </c>
      <c r="C132" t="s">
        <v>190</v>
      </c>
    </row>
    <row r="133" spans="2:3" x14ac:dyDescent="0.4">
      <c r="B133" s="24">
        <v>5702</v>
      </c>
      <c r="C133" s="12" t="s">
        <v>587</v>
      </c>
    </row>
    <row r="134" spans="2:3" x14ac:dyDescent="0.4">
      <c r="B134" s="24">
        <v>5800</v>
      </c>
      <c r="C134" s="12" t="s">
        <v>588</v>
      </c>
    </row>
    <row r="135" spans="2:3" x14ac:dyDescent="0.4">
      <c r="B135" s="24">
        <v>5801</v>
      </c>
      <c r="C135" t="s">
        <v>180</v>
      </c>
    </row>
    <row r="136" spans="2:3" x14ac:dyDescent="0.4">
      <c r="B136" s="24">
        <v>5803</v>
      </c>
      <c r="C136" s="12" t="s">
        <v>589</v>
      </c>
    </row>
    <row r="137" spans="2:3" x14ac:dyDescent="0.4">
      <c r="B137" s="24">
        <v>5300</v>
      </c>
      <c r="C137" s="12" t="s">
        <v>590</v>
      </c>
    </row>
    <row r="138" spans="2:3" x14ac:dyDescent="0.4">
      <c r="B138" s="24">
        <v>5301</v>
      </c>
      <c r="C138" s="12" t="s">
        <v>591</v>
      </c>
    </row>
    <row r="139" spans="2:3" x14ac:dyDescent="0.4">
      <c r="B139" s="24">
        <v>5404</v>
      </c>
      <c r="C139" s="12" t="s">
        <v>592</v>
      </c>
    </row>
    <row r="140" spans="2:3" x14ac:dyDescent="0.4">
      <c r="B140" s="24">
        <v>5501</v>
      </c>
      <c r="C140" t="s">
        <v>186</v>
      </c>
    </row>
    <row r="141" spans="2:3" x14ac:dyDescent="0.4">
      <c r="B141" s="24">
        <v>5303</v>
      </c>
      <c r="C141" t="s">
        <v>152</v>
      </c>
    </row>
    <row r="142" spans="2:3" x14ac:dyDescent="0.4">
      <c r="B142" s="24">
        <v>5603</v>
      </c>
      <c r="C142" s="12" t="s">
        <v>593</v>
      </c>
    </row>
    <row r="143" spans="2:3" x14ac:dyDescent="0.4">
      <c r="B143" s="24">
        <v>5703</v>
      </c>
      <c r="C143" s="12" t="s">
        <v>594</v>
      </c>
    </row>
    <row r="144" spans="2:3" x14ac:dyDescent="0.4">
      <c r="B144" s="24">
        <v>5802</v>
      </c>
      <c r="C144" s="12" t="s">
        <v>595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6"/>
  <dimension ref="C2:E3"/>
  <sheetViews>
    <sheetView workbookViewId="0">
      <selection activeCell="D2" sqref="D2"/>
    </sheetView>
  </sheetViews>
  <sheetFormatPr baseColWidth="10" defaultColWidth="11.27734375" defaultRowHeight="12.3" x14ac:dyDescent="0.4"/>
  <sheetData>
    <row r="2" spans="3:5" x14ac:dyDescent="0.4">
      <c r="C2" s="12" t="s">
        <v>596</v>
      </c>
    </row>
    <row r="3" spans="3:5" x14ac:dyDescent="0.4">
      <c r="C3" s="12" t="s">
        <v>597</v>
      </c>
      <c r="E3" s="12" t="s">
        <v>596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7"/>
  <dimension ref="C1:E10"/>
  <sheetViews>
    <sheetView workbookViewId="0">
      <selection activeCell="D2" sqref="D2:D10"/>
    </sheetView>
  </sheetViews>
  <sheetFormatPr baseColWidth="10" defaultColWidth="11.27734375" defaultRowHeight="12.3" x14ac:dyDescent="0.4"/>
  <sheetData>
    <row r="1" spans="3:5" x14ac:dyDescent="0.4">
      <c r="C1" s="7" t="s">
        <v>598</v>
      </c>
      <c r="D1" s="7" t="s">
        <v>599</v>
      </c>
      <c r="E1" s="7" t="s">
        <v>598</v>
      </c>
    </row>
    <row r="2" spans="3:5" x14ac:dyDescent="0.4">
      <c r="C2" s="36" t="s">
        <v>600</v>
      </c>
      <c r="D2" s="36" t="s">
        <v>601</v>
      </c>
      <c r="E2" s="36" t="s">
        <v>600</v>
      </c>
    </row>
    <row r="3" spans="3:5" x14ac:dyDescent="0.4">
      <c r="C3" s="36" t="s">
        <v>602</v>
      </c>
      <c r="D3" s="36" t="s">
        <v>603</v>
      </c>
      <c r="E3" s="36" t="s">
        <v>602</v>
      </c>
    </row>
    <row r="4" spans="3:5" x14ac:dyDescent="0.4">
      <c r="C4" s="36" t="s">
        <v>604</v>
      </c>
      <c r="D4" s="36" t="s">
        <v>1</v>
      </c>
      <c r="E4" s="36" t="s">
        <v>604</v>
      </c>
    </row>
    <row r="5" spans="3:5" x14ac:dyDescent="0.4">
      <c r="C5" s="36" t="s">
        <v>605</v>
      </c>
      <c r="D5" s="36" t="s">
        <v>606</v>
      </c>
      <c r="E5" s="36" t="s">
        <v>605</v>
      </c>
    </row>
    <row r="6" spans="3:5" x14ac:dyDescent="0.4">
      <c r="C6" s="36" t="s">
        <v>607</v>
      </c>
      <c r="D6" s="36" t="s">
        <v>608</v>
      </c>
      <c r="E6" s="36" t="s">
        <v>607</v>
      </c>
    </row>
    <row r="7" spans="3:5" x14ac:dyDescent="0.4">
      <c r="C7" s="36" t="s">
        <v>609</v>
      </c>
      <c r="D7" s="36" t="s">
        <v>610</v>
      </c>
      <c r="E7" s="36" t="s">
        <v>609</v>
      </c>
    </row>
    <row r="8" spans="3:5" x14ac:dyDescent="0.4">
      <c r="C8" s="36" t="s">
        <v>611</v>
      </c>
      <c r="D8" s="36" t="s">
        <v>612</v>
      </c>
      <c r="E8" s="36" t="s">
        <v>611</v>
      </c>
    </row>
    <row r="9" spans="3:5" x14ac:dyDescent="0.4">
      <c r="C9" s="36" t="s">
        <v>0</v>
      </c>
      <c r="D9" s="36" t="s">
        <v>613</v>
      </c>
      <c r="E9" s="36" t="s">
        <v>0</v>
      </c>
    </row>
    <row r="10" spans="3:5" x14ac:dyDescent="0.4">
      <c r="C10" s="36" t="s">
        <v>614</v>
      </c>
      <c r="D10" s="36" t="s">
        <v>614</v>
      </c>
      <c r="E10" s="36" t="s">
        <v>614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C37" sqref="C37"/>
    </sheetView>
  </sheetViews>
  <sheetFormatPr baseColWidth="10" defaultColWidth="11.27734375"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4" ma:contentTypeDescription="Crée un document." ma:contentTypeScope="" ma:versionID="811434ceebb40de90bac7f3fb65c3614">
  <xsd:schema xmlns:xsd="http://www.w3.org/2001/XMLSchema" xmlns:xs="http://www.w3.org/2001/XMLSchema" xmlns:p="http://schemas.microsoft.com/office/2006/metadata/properties" xmlns:ns2="a241d79b-be5d-4c14-98a6-d48f0a390245" xmlns:ns3="ea2cff9e-f0b8-4e06-8276-3ab28d495d82" targetNamespace="http://schemas.microsoft.com/office/2006/metadata/properties" ma:root="true" ma:fieldsID="e2b17fe325e88cc89c4af4704c0fbe12" ns2:_="" ns3:_="">
    <xsd:import namespace="a241d79b-be5d-4c14-98a6-d48f0a390245"/>
    <xsd:import namespace="ea2cff9e-f0b8-4e06-8276-3ab28d49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cff9e-f0b8-4e06-8276-3ab28d49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96364-172B-4939-85C5-60FBFD5CE9FB}">
  <ds:schemaRefs>
    <ds:schemaRef ds:uri="a241d79b-be5d-4c14-98a6-d48f0a390245"/>
    <ds:schemaRef ds:uri="http://purl.org/dc/elements/1.1/"/>
    <ds:schemaRef ds:uri="http://schemas.microsoft.com/office/2006/metadata/properties"/>
    <ds:schemaRef ds:uri="http://purl.org/dc/terms/"/>
    <ds:schemaRef ds:uri="ea2cff9e-f0b8-4e06-8276-3ab28d495d82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2713A-67CA-4207-A650-881898F19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ea2cff9e-f0b8-4e06-8276-3ab28d49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17</vt:i4>
      </vt:variant>
    </vt:vector>
  </HeadingPairs>
  <TitlesOfParts>
    <vt:vector size="40" baseType="lpstr">
      <vt:lpstr>Feuil1</vt:lpstr>
      <vt:lpstr>CNU</vt:lpstr>
      <vt:lpstr>Rappel régle.-dates conseils</vt:lpstr>
      <vt:lpstr>BUT1 FI - 24_25</vt:lpstr>
      <vt:lpstr>BUT2 Parcours IPI I FI - 24_25</vt:lpstr>
      <vt:lpstr>BUT2 Parcours IPI I FA - 24_25</vt:lpstr>
      <vt:lpstr>choix</vt:lpstr>
      <vt:lpstr>BUT2 Parcours IPI Pyro FI 24_25</vt:lpstr>
      <vt:lpstr>BUT2 Parcours IPI Pyro FA 24_25</vt:lpstr>
      <vt:lpstr>BUT2 Parcours SN-RV FI - 24_25</vt:lpstr>
      <vt:lpstr>BUT2 Parcours SN-RV FA - 24_25</vt:lpstr>
      <vt:lpstr>BUT3 Parcours IPI I FI - 24_25</vt:lpstr>
      <vt:lpstr>BUT3 Parcours IPI I FA - 24_25</vt:lpstr>
      <vt:lpstr>BUT3 Parcours IPI Pyro FI 24_25</vt:lpstr>
      <vt:lpstr>BUT3 Parcours IPI Pyro FA 24_25</vt:lpstr>
      <vt:lpstr>BUT3 Parcours SN-RV FI - 24_25</vt:lpstr>
      <vt:lpstr>BUT3 Parcours SN-RV FA - 24_25</vt:lpstr>
      <vt:lpstr>ASSIDUITE</vt:lpstr>
      <vt:lpstr>Engagement sport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'BUT1 FI - 24_25'!Zone_d_impression</vt:lpstr>
      <vt:lpstr>'BUT2 Parcours IPI I FA - 24_25'!Zone_d_impression</vt:lpstr>
      <vt:lpstr>'BUT2 Parcours IPI I FI - 24_25'!Zone_d_impression</vt:lpstr>
      <vt:lpstr>'BUT2 Parcours IPI Pyro FA 24_25'!Zone_d_impression</vt:lpstr>
      <vt:lpstr>'BUT2 Parcours IPI Pyro FI 24_25'!Zone_d_impression</vt:lpstr>
      <vt:lpstr>'BUT2 Parcours SN-RV FA - 24_25'!Zone_d_impression</vt:lpstr>
      <vt:lpstr>'BUT2 Parcours SN-RV FI - 24_25'!Zone_d_impression</vt:lpstr>
      <vt:lpstr>'BUT3 Parcours IPI I FA - 24_25'!Zone_d_impression</vt:lpstr>
      <vt:lpstr>'BUT3 Parcours IPI I FI - 24_25'!Zone_d_impression</vt:lpstr>
      <vt:lpstr>'BUT3 Parcours IPI Pyro FA 24_25'!Zone_d_impression</vt:lpstr>
      <vt:lpstr>'BUT3 Parcours IPI Pyro FI 24_25'!Zone_d_impression</vt:lpstr>
      <vt:lpstr>'BUT3 Parcours SN-RV FA - 24_25'!Zone_d_impression</vt:lpstr>
      <vt:lpstr>'BUT3 Parcours SN-RV FI - 24_25'!Zone_d_impression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Jean Pierre Cornet</cp:lastModifiedBy>
  <cp:revision/>
  <dcterms:created xsi:type="dcterms:W3CDTF">1996-10-21T11:03:58Z</dcterms:created>
  <dcterms:modified xsi:type="dcterms:W3CDTF">2024-04-25T13:57:47Z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